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업팀3\Desktop\"/>
    </mc:Choice>
  </mc:AlternateContent>
  <xr:revisionPtr revIDLastSave="0" documentId="8_{BD79F67E-9AC4-429F-BD65-D5942CD1AC0C}" xr6:coauthVersionLast="36" xr6:coauthVersionMax="36" xr10:uidLastSave="{00000000-0000-0000-0000-000000000000}"/>
  <bookViews>
    <workbookView xWindow="0" yWindow="0" windowWidth="28800" windowHeight="12180" tabRatio="518" xr2:uid="{00000000-000D-0000-FFFF-FFFF00000000}"/>
  </bookViews>
  <sheets>
    <sheet name="사업내용" sheetId="44" r:id="rId1"/>
    <sheet name="농어가도우미지원" sheetId="34" state="hidden" r:id="rId2"/>
    <sheet name="여성농업인센터운영" sheetId="35" state="hidden" r:id="rId3"/>
    <sheet name="농촌보육정보센터" sheetId="37" state="hidden" r:id="rId4"/>
    <sheet name="농어촌지역사랑의공부방" sheetId="38" state="hidden" r:id="rId5"/>
    <sheet name="농어업인자녀학자금지원" sheetId="36" state="hidden" r:id="rId6"/>
    <sheet name="농촌마을공동급식시설지원" sheetId="39" state="hidden" r:id="rId7"/>
    <sheet name="여성농어업인행복바우처지원" sheetId="41" state="hidden" r:id="rId8"/>
    <sheet name="여성농업인편의장비지원" sheetId="43" state="hidden" r:id="rId9"/>
    <sheet name="결혼이민지소득증진지원" sheetId="40" state="hidden" r:id="rId10"/>
    <sheet name="귀농인정착지원" sheetId="32" state="hidden" r:id="rId11"/>
    <sheet name="가업승계농" sheetId="42" state="hidden" r:id="rId12"/>
    <sheet name="농업인정보지보급지원" sheetId="33" state="hidden" r:id="rId13"/>
  </sheets>
  <definedNames>
    <definedName name="_xlnm.Print_Titles" localSheetId="0">사업내용!$2:$2</definedName>
  </definedNames>
  <calcPr calcId="191029"/>
</workbook>
</file>

<file path=xl/calcChain.xml><?xml version="1.0" encoding="utf-8"?>
<calcChain xmlns="http://schemas.openxmlformats.org/spreadsheetml/2006/main">
  <c r="F6" i="42" l="1"/>
  <c r="G6" i="42"/>
  <c r="H6" i="42"/>
  <c r="F7" i="42"/>
  <c r="E7" i="42" s="1"/>
  <c r="G7" i="42"/>
  <c r="H7" i="42"/>
  <c r="F8" i="42"/>
  <c r="G8" i="42"/>
  <c r="H8" i="42"/>
  <c r="F9" i="42"/>
  <c r="E9" i="42" s="1"/>
  <c r="G9" i="42"/>
  <c r="H9" i="42"/>
  <c r="F10" i="42"/>
  <c r="G10" i="42"/>
  <c r="H10" i="42"/>
  <c r="F11" i="42"/>
  <c r="G11" i="42"/>
  <c r="H11" i="42"/>
  <c r="F12" i="42"/>
  <c r="G12" i="42"/>
  <c r="H12" i="42"/>
  <c r="F13" i="42"/>
  <c r="E13" i="42" s="1"/>
  <c r="G13" i="42"/>
  <c r="H13" i="42"/>
  <c r="F14" i="42"/>
  <c r="G14" i="42"/>
  <c r="H14" i="42"/>
  <c r="F15" i="42"/>
  <c r="E15" i="42" s="1"/>
  <c r="G15" i="42"/>
  <c r="H15" i="42"/>
  <c r="F16" i="42"/>
  <c r="G16" i="42"/>
  <c r="H16" i="42"/>
  <c r="F17" i="42"/>
  <c r="E17" i="42" s="1"/>
  <c r="G17" i="42"/>
  <c r="H17" i="42"/>
  <c r="F18" i="42"/>
  <c r="G18" i="42"/>
  <c r="H18" i="42"/>
  <c r="F19" i="42"/>
  <c r="G19" i="42"/>
  <c r="H19" i="42"/>
  <c r="F20" i="42"/>
  <c r="G20" i="42"/>
  <c r="H20" i="42"/>
  <c r="F21" i="42"/>
  <c r="E21" i="42" s="1"/>
  <c r="G21" i="42"/>
  <c r="H21" i="42"/>
  <c r="F22" i="42"/>
  <c r="G22" i="42"/>
  <c r="H22" i="42"/>
  <c r="F23" i="42"/>
  <c r="E23" i="42" s="1"/>
  <c r="G23" i="42"/>
  <c r="H23" i="42"/>
  <c r="F24" i="42"/>
  <c r="G24" i="42"/>
  <c r="H24" i="42"/>
  <c r="F25" i="42"/>
  <c r="E25" i="42" s="1"/>
  <c r="G25" i="42"/>
  <c r="H25" i="42"/>
  <c r="F26" i="42"/>
  <c r="G26" i="42"/>
  <c r="H26" i="42"/>
  <c r="F27" i="42"/>
  <c r="G27" i="42"/>
  <c r="H27" i="42"/>
  <c r="F6" i="39"/>
  <c r="G6" i="39"/>
  <c r="H6" i="39"/>
  <c r="F7" i="39"/>
  <c r="G7" i="39"/>
  <c r="H7" i="39"/>
  <c r="F8" i="39"/>
  <c r="G8" i="39"/>
  <c r="H8" i="39"/>
  <c r="F9" i="39"/>
  <c r="E9" i="39" s="1"/>
  <c r="G9" i="39"/>
  <c r="H9" i="39"/>
  <c r="F10" i="39"/>
  <c r="G10" i="39"/>
  <c r="H10" i="39"/>
  <c r="F11" i="39"/>
  <c r="E11" i="39" s="1"/>
  <c r="G11" i="39"/>
  <c r="H11" i="39"/>
  <c r="F12" i="39"/>
  <c r="G12" i="39"/>
  <c r="H12" i="39"/>
  <c r="F13" i="39"/>
  <c r="G13" i="39"/>
  <c r="H13" i="39"/>
  <c r="F14" i="39"/>
  <c r="G14" i="39"/>
  <c r="H14" i="39"/>
  <c r="F15" i="39"/>
  <c r="E15" i="39" s="1"/>
  <c r="G15" i="39"/>
  <c r="H15" i="39"/>
  <c r="F16" i="39"/>
  <c r="G16" i="39"/>
  <c r="H16" i="39"/>
  <c r="F17" i="39"/>
  <c r="G17" i="39"/>
  <c r="H17" i="39"/>
  <c r="F18" i="39"/>
  <c r="G18" i="39"/>
  <c r="H18" i="39"/>
  <c r="F19" i="39"/>
  <c r="E19" i="39" s="1"/>
  <c r="G19" i="39"/>
  <c r="H19" i="39"/>
  <c r="F20" i="39"/>
  <c r="G20" i="39"/>
  <c r="H20" i="39"/>
  <c r="F21" i="39"/>
  <c r="G21" i="39"/>
  <c r="H21" i="39"/>
  <c r="F22" i="39"/>
  <c r="G22" i="39"/>
  <c r="H22" i="39"/>
  <c r="F23" i="39"/>
  <c r="G23" i="39"/>
  <c r="H23" i="39"/>
  <c r="F24" i="39"/>
  <c r="G24" i="39"/>
  <c r="H24" i="39"/>
  <c r="F25" i="39"/>
  <c r="E25" i="39" s="1"/>
  <c r="G25" i="39"/>
  <c r="H25" i="39"/>
  <c r="F26" i="39"/>
  <c r="G26" i="39"/>
  <c r="H26" i="39"/>
  <c r="F27" i="39"/>
  <c r="G27" i="39"/>
  <c r="H27" i="39"/>
  <c r="F5" i="39"/>
  <c r="G5" i="39"/>
  <c r="H5" i="39"/>
  <c r="F6" i="38"/>
  <c r="E6" i="38" s="1"/>
  <c r="G6" i="38"/>
  <c r="H6" i="38"/>
  <c r="F7" i="38"/>
  <c r="E7" i="38" s="1"/>
  <c r="G7" i="38"/>
  <c r="H7" i="38"/>
  <c r="F8" i="38"/>
  <c r="G8" i="38"/>
  <c r="H8" i="38"/>
  <c r="E9" i="38"/>
  <c r="F9" i="38"/>
  <c r="G9" i="38"/>
  <c r="H9" i="38"/>
  <c r="F10" i="38"/>
  <c r="G10" i="38"/>
  <c r="H10" i="38"/>
  <c r="F11" i="38"/>
  <c r="G11" i="38"/>
  <c r="H11" i="38"/>
  <c r="E12" i="38"/>
  <c r="F12" i="38"/>
  <c r="G12" i="38"/>
  <c r="H12" i="38"/>
  <c r="F13" i="38"/>
  <c r="G13" i="38"/>
  <c r="H13" i="38"/>
  <c r="F14" i="38"/>
  <c r="G14" i="38"/>
  <c r="H14" i="38"/>
  <c r="E14" i="38" s="1"/>
  <c r="F15" i="38"/>
  <c r="G15" i="38"/>
  <c r="E15" i="38" s="1"/>
  <c r="H15" i="38"/>
  <c r="F16" i="38"/>
  <c r="E16" i="38" s="1"/>
  <c r="G16" i="38"/>
  <c r="H16" i="38"/>
  <c r="F17" i="38"/>
  <c r="G17" i="38"/>
  <c r="H17" i="38"/>
  <c r="F18" i="38"/>
  <c r="G18" i="38"/>
  <c r="E18" i="38" s="1"/>
  <c r="H18" i="38"/>
  <c r="F19" i="38"/>
  <c r="E19" i="38" s="1"/>
  <c r="G19" i="38"/>
  <c r="H19" i="38"/>
  <c r="F20" i="38"/>
  <c r="G20" i="38"/>
  <c r="H20" i="38"/>
  <c r="E20" i="38" s="1"/>
  <c r="E21" i="38"/>
  <c r="F21" i="38"/>
  <c r="G21" i="38"/>
  <c r="H21" i="38"/>
  <c r="F22" i="38"/>
  <c r="E22" i="38" s="1"/>
  <c r="G22" i="38"/>
  <c r="H22" i="38"/>
  <c r="F23" i="38"/>
  <c r="G23" i="38"/>
  <c r="H23" i="38"/>
  <c r="F24" i="38"/>
  <c r="E24" i="38" s="1"/>
  <c r="G24" i="38"/>
  <c r="H24" i="38"/>
  <c r="F25" i="38"/>
  <c r="G25" i="38"/>
  <c r="H25" i="38"/>
  <c r="F26" i="38"/>
  <c r="G26" i="38"/>
  <c r="H26" i="38"/>
  <c r="E27" i="38"/>
  <c r="F27" i="38"/>
  <c r="G27" i="38"/>
  <c r="H27" i="38"/>
  <c r="F6" i="37"/>
  <c r="G6" i="37"/>
  <c r="F7" i="37"/>
  <c r="E7" i="37" s="1"/>
  <c r="G7" i="37"/>
  <c r="F8" i="37"/>
  <c r="G8" i="37"/>
  <c r="F9" i="37"/>
  <c r="G9" i="37"/>
  <c r="F10" i="37"/>
  <c r="G10" i="37"/>
  <c r="F11" i="37"/>
  <c r="G11" i="37"/>
  <c r="F12" i="37"/>
  <c r="E12" i="37" s="1"/>
  <c r="G12" i="37"/>
  <c r="F13" i="37"/>
  <c r="G13" i="37"/>
  <c r="F14" i="37"/>
  <c r="G14" i="37"/>
  <c r="F15" i="37"/>
  <c r="E15" i="37" s="1"/>
  <c r="G15" i="37"/>
  <c r="F16" i="37"/>
  <c r="G16" i="37"/>
  <c r="F17" i="37"/>
  <c r="G17" i="37"/>
  <c r="F18" i="37"/>
  <c r="G18" i="37"/>
  <c r="F19" i="37"/>
  <c r="E19" i="37" s="1"/>
  <c r="G19" i="37"/>
  <c r="F20" i="37"/>
  <c r="G20" i="37"/>
  <c r="F21" i="37"/>
  <c r="E21" i="37" s="1"/>
  <c r="G21" i="37"/>
  <c r="F22" i="37"/>
  <c r="G22" i="37"/>
  <c r="F23" i="37"/>
  <c r="E23" i="37" s="1"/>
  <c r="G23" i="37"/>
  <c r="F24" i="37"/>
  <c r="G24" i="37"/>
  <c r="F25" i="37"/>
  <c r="G25" i="37"/>
  <c r="F26" i="37"/>
  <c r="G26" i="37"/>
  <c r="F27" i="37"/>
  <c r="E27" i="37" s="1"/>
  <c r="G27" i="37"/>
  <c r="F5" i="37"/>
  <c r="E5" i="37" s="1"/>
  <c r="G5" i="37"/>
  <c r="F6" i="35"/>
  <c r="E6" i="35" s="1"/>
  <c r="G6" i="35"/>
  <c r="F7" i="35"/>
  <c r="E7" i="35" s="1"/>
  <c r="G7" i="35"/>
  <c r="F8" i="35"/>
  <c r="G8" i="35"/>
  <c r="F9" i="35"/>
  <c r="G9" i="35"/>
  <c r="F10" i="35"/>
  <c r="G10" i="35"/>
  <c r="F11" i="35"/>
  <c r="E11" i="35" s="1"/>
  <c r="G11" i="35"/>
  <c r="F12" i="35"/>
  <c r="G12" i="35"/>
  <c r="F13" i="35"/>
  <c r="E13" i="35" s="1"/>
  <c r="G13" i="35"/>
  <c r="F14" i="35"/>
  <c r="E14" i="35" s="1"/>
  <c r="G14" i="35"/>
  <c r="F15" i="35"/>
  <c r="E15" i="35" s="1"/>
  <c r="G15" i="35"/>
  <c r="F16" i="35"/>
  <c r="G16" i="35"/>
  <c r="F17" i="35"/>
  <c r="G17" i="35"/>
  <c r="F18" i="35"/>
  <c r="G18" i="35"/>
  <c r="F19" i="35"/>
  <c r="E19" i="35" s="1"/>
  <c r="G19" i="35"/>
  <c r="F20" i="35"/>
  <c r="G20" i="35"/>
  <c r="F21" i="35"/>
  <c r="E21" i="35" s="1"/>
  <c r="G21" i="35"/>
  <c r="F22" i="35"/>
  <c r="E22" i="35" s="1"/>
  <c r="G22" i="35"/>
  <c r="F23" i="35"/>
  <c r="E23" i="35" s="1"/>
  <c r="G23" i="35"/>
  <c r="F24" i="35"/>
  <c r="G24" i="35"/>
  <c r="F25" i="35"/>
  <c r="G25" i="35"/>
  <c r="F26" i="35"/>
  <c r="G26" i="35"/>
  <c r="F27" i="35"/>
  <c r="E27" i="35" s="1"/>
  <c r="G27" i="35"/>
  <c r="F5" i="35"/>
  <c r="G5" i="35"/>
  <c r="E11" i="37" l="1"/>
  <c r="E26" i="38"/>
  <c r="E11" i="38"/>
  <c r="E25" i="38"/>
  <c r="E19" i="42"/>
  <c r="E10" i="38"/>
  <c r="E23" i="39"/>
  <c r="E7" i="39"/>
  <c r="E17" i="39"/>
  <c r="E23" i="38"/>
  <c r="E13" i="37"/>
  <c r="E8" i="38"/>
  <c r="E20" i="37"/>
  <c r="E13" i="38"/>
  <c r="E21" i="39"/>
  <c r="E27" i="42"/>
  <c r="E11" i="42"/>
  <c r="E17" i="38"/>
  <c r="E26" i="35"/>
  <c r="E18" i="35"/>
  <c r="E5" i="35"/>
  <c r="E20" i="35"/>
  <c r="E12" i="35"/>
  <c r="E22" i="37"/>
  <c r="E14" i="37"/>
  <c r="E6" i="37"/>
  <c r="E12" i="39"/>
  <c r="E8" i="39"/>
  <c r="E25" i="35"/>
  <c r="E17" i="35"/>
  <c r="E9" i="35"/>
  <c r="E24" i="37"/>
  <c r="E16" i="37"/>
  <c r="E8" i="37"/>
  <c r="E5" i="39"/>
  <c r="E26" i="39"/>
  <c r="E24" i="39"/>
  <c r="E22" i="39"/>
  <c r="E20" i="39"/>
  <c r="E18" i="39"/>
  <c r="E16" i="39"/>
  <c r="E14" i="39"/>
  <c r="E10" i="39"/>
  <c r="E6" i="39"/>
  <c r="E26" i="42"/>
  <c r="E24" i="42"/>
  <c r="E22" i="42"/>
  <c r="E20" i="42"/>
  <c r="E18" i="42"/>
  <c r="E16" i="42"/>
  <c r="E14" i="42"/>
  <c r="E12" i="42"/>
  <c r="E10" i="42"/>
  <c r="E8" i="42"/>
  <c r="E6" i="42"/>
  <c r="E10" i="35"/>
  <c r="E25" i="37"/>
  <c r="E17" i="37"/>
  <c r="E24" i="35"/>
  <c r="E16" i="35"/>
  <c r="E8" i="35"/>
  <c r="E26" i="37"/>
  <c r="E18" i="37"/>
  <c r="E10" i="37"/>
  <c r="E27" i="39"/>
  <c r="E13" i="39"/>
  <c r="E9" i="37"/>
  <c r="H16" i="43" l="1"/>
  <c r="G16" i="43"/>
  <c r="F16" i="43"/>
  <c r="E16" i="43" l="1"/>
  <c r="H5" i="42"/>
  <c r="G5" i="42"/>
  <c r="F5" i="42"/>
  <c r="F6" i="43"/>
  <c r="E6" i="43" s="1"/>
  <c r="G6" i="43"/>
  <c r="H6" i="43"/>
  <c r="F7" i="43"/>
  <c r="G7" i="43"/>
  <c r="H7" i="43"/>
  <c r="F8" i="43"/>
  <c r="G8" i="43"/>
  <c r="H8" i="43"/>
  <c r="F9" i="43"/>
  <c r="G9" i="43"/>
  <c r="H9" i="43"/>
  <c r="F10" i="43"/>
  <c r="E10" i="43" s="1"/>
  <c r="G10" i="43"/>
  <c r="H10" i="43"/>
  <c r="F11" i="43"/>
  <c r="G11" i="43"/>
  <c r="H11" i="43"/>
  <c r="F12" i="43"/>
  <c r="G12" i="43"/>
  <c r="H12" i="43"/>
  <c r="F13" i="43"/>
  <c r="G13" i="43"/>
  <c r="H13" i="43"/>
  <c r="F14" i="43"/>
  <c r="E14" i="43" s="1"/>
  <c r="G14" i="43"/>
  <c r="H14" i="43"/>
  <c r="F15" i="43"/>
  <c r="G15" i="43"/>
  <c r="H15" i="43"/>
  <c r="F17" i="43"/>
  <c r="G17" i="43"/>
  <c r="H17" i="43"/>
  <c r="F18" i="43"/>
  <c r="G18" i="43"/>
  <c r="H18" i="43"/>
  <c r="F19" i="43"/>
  <c r="E19" i="43" s="1"/>
  <c r="G19" i="43"/>
  <c r="H19" i="43"/>
  <c r="F20" i="43"/>
  <c r="G20" i="43"/>
  <c r="H20" i="43"/>
  <c r="F21" i="43"/>
  <c r="G21" i="43"/>
  <c r="H21" i="43"/>
  <c r="F22" i="43"/>
  <c r="G22" i="43"/>
  <c r="H22" i="43"/>
  <c r="F23" i="43"/>
  <c r="G23" i="43"/>
  <c r="H23" i="43"/>
  <c r="F24" i="43"/>
  <c r="G24" i="43"/>
  <c r="H24" i="43"/>
  <c r="F25" i="43"/>
  <c r="G25" i="43"/>
  <c r="H25" i="43"/>
  <c r="F26" i="43"/>
  <c r="G26" i="43"/>
  <c r="H26" i="43"/>
  <c r="H5" i="43"/>
  <c r="G5" i="43"/>
  <c r="F5" i="43"/>
  <c r="E5" i="43" s="1"/>
  <c r="E23" i="43" l="1"/>
  <c r="E5" i="42"/>
  <c r="E4" i="42"/>
  <c r="E24" i="43"/>
  <c r="E15" i="43"/>
  <c r="E25" i="43"/>
  <c r="E21" i="43"/>
  <c r="E17" i="43"/>
  <c r="E12" i="43"/>
  <c r="E8" i="43"/>
  <c r="E20" i="43"/>
  <c r="E11" i="43"/>
  <c r="E7" i="43"/>
  <c r="E26" i="43"/>
  <c r="E22" i="43"/>
  <c r="E18" i="43"/>
  <c r="E13" i="43"/>
  <c r="E9" i="43"/>
  <c r="F6" i="36"/>
  <c r="G6" i="36"/>
  <c r="E6" i="36" s="1"/>
  <c r="F7" i="36"/>
  <c r="G7" i="36"/>
  <c r="F8" i="36"/>
  <c r="G8" i="36"/>
  <c r="F9" i="36"/>
  <c r="G9" i="36"/>
  <c r="F10" i="36"/>
  <c r="G10" i="36"/>
  <c r="F11" i="36"/>
  <c r="G11" i="36"/>
  <c r="F12" i="36"/>
  <c r="G12" i="36"/>
  <c r="E12" i="36" s="1"/>
  <c r="F13" i="36"/>
  <c r="G13" i="36"/>
  <c r="E13" i="36" s="1"/>
  <c r="F14" i="36"/>
  <c r="G14" i="36"/>
  <c r="F15" i="36"/>
  <c r="G15" i="36"/>
  <c r="F16" i="36"/>
  <c r="G16" i="36"/>
  <c r="F17" i="36"/>
  <c r="G17" i="36"/>
  <c r="F18" i="36"/>
  <c r="E18" i="36" s="1"/>
  <c r="G18" i="36"/>
  <c r="F19" i="36"/>
  <c r="G19" i="36"/>
  <c r="F20" i="36"/>
  <c r="G20" i="36"/>
  <c r="E20" i="36" s="1"/>
  <c r="F21" i="36"/>
  <c r="G21" i="36"/>
  <c r="F22" i="36"/>
  <c r="G22" i="36"/>
  <c r="F23" i="36"/>
  <c r="G23" i="36"/>
  <c r="E23" i="36" s="1"/>
  <c r="F24" i="36"/>
  <c r="G24" i="36"/>
  <c r="E24" i="36" s="1"/>
  <c r="F25" i="36"/>
  <c r="G25" i="36"/>
  <c r="F26" i="36"/>
  <c r="G26" i="36"/>
  <c r="E26" i="36" s="1"/>
  <c r="F27" i="36"/>
  <c r="G27" i="36"/>
  <c r="E27" i="36" s="1"/>
  <c r="E8" i="36"/>
  <c r="E10" i="36"/>
  <c r="G5" i="36"/>
  <c r="F5" i="36"/>
  <c r="H4" i="43"/>
  <c r="G4" i="43"/>
  <c r="F4" i="43"/>
  <c r="D4" i="43"/>
  <c r="H4" i="42"/>
  <c r="G4" i="42"/>
  <c r="F4" i="42"/>
  <c r="D4" i="42"/>
  <c r="F6" i="41"/>
  <c r="G6" i="41"/>
  <c r="H6" i="41"/>
  <c r="F7" i="41"/>
  <c r="G7" i="41"/>
  <c r="H7" i="41"/>
  <c r="F8" i="41"/>
  <c r="G8" i="41"/>
  <c r="H8" i="41"/>
  <c r="F9" i="41"/>
  <c r="G9" i="41"/>
  <c r="H9" i="41"/>
  <c r="F10" i="41"/>
  <c r="G10" i="41"/>
  <c r="H10" i="41"/>
  <c r="F11" i="41"/>
  <c r="G11" i="41"/>
  <c r="H11" i="41"/>
  <c r="F12" i="41"/>
  <c r="G12" i="41"/>
  <c r="H12" i="41"/>
  <c r="F13" i="41"/>
  <c r="G13" i="41"/>
  <c r="H13" i="41"/>
  <c r="F14" i="41"/>
  <c r="G14" i="41"/>
  <c r="H14" i="41"/>
  <c r="F15" i="41"/>
  <c r="G15" i="41"/>
  <c r="H15" i="41"/>
  <c r="F16" i="41"/>
  <c r="G16" i="41"/>
  <c r="H16" i="41"/>
  <c r="F17" i="41"/>
  <c r="G17" i="41"/>
  <c r="H17" i="41"/>
  <c r="F18" i="41"/>
  <c r="G18" i="41"/>
  <c r="H18" i="41"/>
  <c r="F19" i="41"/>
  <c r="G19" i="41"/>
  <c r="H19" i="41"/>
  <c r="F20" i="41"/>
  <c r="G20" i="41"/>
  <c r="H20" i="41"/>
  <c r="F21" i="41"/>
  <c r="G21" i="41"/>
  <c r="H21" i="41"/>
  <c r="F22" i="41"/>
  <c r="G22" i="41"/>
  <c r="H22" i="41"/>
  <c r="F23" i="41"/>
  <c r="G23" i="41"/>
  <c r="H23" i="41"/>
  <c r="F24" i="41"/>
  <c r="G24" i="41"/>
  <c r="H24" i="41"/>
  <c r="F25" i="41"/>
  <c r="G25" i="41"/>
  <c r="H25" i="41"/>
  <c r="F26" i="41"/>
  <c r="G26" i="41"/>
  <c r="H26" i="41"/>
  <c r="F27" i="41"/>
  <c r="G27" i="41"/>
  <c r="H27" i="41"/>
  <c r="H5" i="41"/>
  <c r="G5" i="41"/>
  <c r="F5" i="41"/>
  <c r="D4" i="41"/>
  <c r="F6" i="40"/>
  <c r="G6" i="40"/>
  <c r="H6" i="40"/>
  <c r="F7" i="40"/>
  <c r="G7" i="40"/>
  <c r="H7" i="40"/>
  <c r="F8" i="40"/>
  <c r="G8" i="40"/>
  <c r="H8" i="40"/>
  <c r="F9" i="40"/>
  <c r="G9" i="40"/>
  <c r="H9" i="40"/>
  <c r="F10" i="40"/>
  <c r="G10" i="40"/>
  <c r="H10" i="40"/>
  <c r="F11" i="40"/>
  <c r="E11" i="40" s="1"/>
  <c r="G11" i="40"/>
  <c r="H11" i="40"/>
  <c r="F12" i="40"/>
  <c r="G12" i="40"/>
  <c r="H12" i="40"/>
  <c r="F13" i="40"/>
  <c r="G13" i="40"/>
  <c r="H13" i="40"/>
  <c r="F14" i="40"/>
  <c r="G14" i="40"/>
  <c r="H14" i="40"/>
  <c r="F15" i="40"/>
  <c r="G15" i="40"/>
  <c r="H15" i="40"/>
  <c r="F16" i="40"/>
  <c r="G16" i="40"/>
  <c r="H16" i="40"/>
  <c r="F17" i="40"/>
  <c r="G17" i="40"/>
  <c r="H17" i="40"/>
  <c r="F18" i="40"/>
  <c r="G18" i="40"/>
  <c r="H18" i="40"/>
  <c r="F19" i="40"/>
  <c r="G19" i="40"/>
  <c r="H19" i="40"/>
  <c r="F20" i="40"/>
  <c r="G20" i="40"/>
  <c r="H20" i="40"/>
  <c r="F21" i="40"/>
  <c r="G21" i="40"/>
  <c r="H21" i="40"/>
  <c r="F22" i="40"/>
  <c r="G22" i="40"/>
  <c r="H22" i="40"/>
  <c r="F23" i="40"/>
  <c r="G23" i="40"/>
  <c r="H23" i="40"/>
  <c r="F24" i="40"/>
  <c r="G24" i="40"/>
  <c r="H24" i="40"/>
  <c r="F25" i="40"/>
  <c r="G25" i="40"/>
  <c r="H25" i="40"/>
  <c r="F26" i="40"/>
  <c r="E26" i="40" s="1"/>
  <c r="G26" i="40"/>
  <c r="H26" i="40"/>
  <c r="F27" i="40"/>
  <c r="G27" i="40"/>
  <c r="H27" i="40"/>
  <c r="G5" i="40"/>
  <c r="H5" i="40"/>
  <c r="F5" i="40"/>
  <c r="D4" i="40"/>
  <c r="F4" i="39"/>
  <c r="D4" i="39"/>
  <c r="H5" i="38"/>
  <c r="G5" i="38"/>
  <c r="F5" i="38"/>
  <c r="E5" i="38" s="1"/>
  <c r="D4" i="38"/>
  <c r="H4" i="37"/>
  <c r="D4" i="37"/>
  <c r="E14" i="36"/>
  <c r="D4" i="36"/>
  <c r="H4" i="35"/>
  <c r="D4" i="35"/>
  <c r="E10" i="40" l="1"/>
  <c r="G4" i="41"/>
  <c r="E16" i="36"/>
  <c r="E22" i="36"/>
  <c r="E26" i="41"/>
  <c r="E22" i="41"/>
  <c r="E18" i="41"/>
  <c r="E14" i="41"/>
  <c r="E10" i="41"/>
  <c r="E6" i="41"/>
  <c r="E15" i="36"/>
  <c r="E22" i="40"/>
  <c r="E18" i="40"/>
  <c r="E6" i="40"/>
  <c r="E11" i="36"/>
  <c r="E4" i="43"/>
  <c r="E7" i="40"/>
  <c r="E5" i="36"/>
  <c r="E25" i="40"/>
  <c r="E17" i="40"/>
  <c r="E21" i="40"/>
  <c r="E19" i="40"/>
  <c r="E15" i="40"/>
  <c r="E24" i="40"/>
  <c r="E20" i="40"/>
  <c r="E16" i="40"/>
  <c r="E13" i="40"/>
  <c r="E12" i="40"/>
  <c r="E9" i="40"/>
  <c r="E8" i="40"/>
  <c r="H4" i="40"/>
  <c r="E27" i="41"/>
  <c r="E23" i="41"/>
  <c r="E19" i="41"/>
  <c r="E15" i="41"/>
  <c r="E11" i="41"/>
  <c r="E7" i="41"/>
  <c r="E5" i="41"/>
  <c r="E24" i="41"/>
  <c r="E20" i="41"/>
  <c r="E16" i="41"/>
  <c r="E12" i="41"/>
  <c r="E8" i="41"/>
  <c r="H4" i="41"/>
  <c r="E25" i="41"/>
  <c r="E21" i="41"/>
  <c r="E17" i="41"/>
  <c r="E13" i="41"/>
  <c r="E9" i="41"/>
  <c r="G4" i="39"/>
  <c r="G4" i="36"/>
  <c r="E25" i="36"/>
  <c r="E19" i="36"/>
  <c r="E17" i="36"/>
  <c r="E9" i="36"/>
  <c r="E7" i="36"/>
  <c r="G4" i="38"/>
  <c r="E4" i="37"/>
  <c r="F4" i="36"/>
  <c r="H4" i="36"/>
  <c r="E21" i="36"/>
  <c r="F4" i="41"/>
  <c r="F4" i="40"/>
  <c r="H4" i="39"/>
  <c r="E4" i="38"/>
  <c r="H4" i="38"/>
  <c r="F4" i="38"/>
  <c r="G4" i="37"/>
  <c r="F4" i="37"/>
  <c r="G4" i="35"/>
  <c r="F4" i="35"/>
  <c r="E4" i="35"/>
  <c r="I6" i="33"/>
  <c r="J6" i="33"/>
  <c r="I7" i="33"/>
  <c r="J7" i="33"/>
  <c r="I8" i="33"/>
  <c r="J8" i="33"/>
  <c r="I9" i="33"/>
  <c r="J9" i="33"/>
  <c r="I10" i="33"/>
  <c r="J10" i="33"/>
  <c r="I11" i="33"/>
  <c r="J11" i="33"/>
  <c r="I12" i="33"/>
  <c r="J12" i="33"/>
  <c r="I13" i="33"/>
  <c r="J13" i="33"/>
  <c r="I14" i="33"/>
  <c r="J14" i="33"/>
  <c r="I15" i="33"/>
  <c r="J15" i="33"/>
  <c r="I16" i="33"/>
  <c r="J16" i="33"/>
  <c r="I17" i="33"/>
  <c r="J17" i="33"/>
  <c r="I18" i="33"/>
  <c r="J18" i="33"/>
  <c r="I19" i="33"/>
  <c r="J19" i="33"/>
  <c r="I20" i="33"/>
  <c r="J20" i="33"/>
  <c r="I21" i="33"/>
  <c r="J21" i="33"/>
  <c r="I22" i="33"/>
  <c r="J22" i="33"/>
  <c r="I23" i="33"/>
  <c r="J23" i="33"/>
  <c r="I24" i="33"/>
  <c r="J24" i="33"/>
  <c r="I25" i="33"/>
  <c r="J25" i="33"/>
  <c r="I26" i="33"/>
  <c r="J26" i="33"/>
  <c r="I27" i="33"/>
  <c r="J27" i="33"/>
  <c r="J5" i="33"/>
  <c r="I5" i="33"/>
  <c r="E6" i="33"/>
  <c r="E7" i="33"/>
  <c r="E8" i="33"/>
  <c r="E9" i="33"/>
  <c r="E10" i="33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24" i="33"/>
  <c r="E25" i="33"/>
  <c r="E26" i="33"/>
  <c r="E27" i="33"/>
  <c r="E5" i="33"/>
  <c r="F4" i="33"/>
  <c r="G6" i="34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5" i="34"/>
  <c r="E4" i="41" l="1"/>
  <c r="E4" i="36"/>
  <c r="E4" i="39"/>
  <c r="G4" i="34"/>
  <c r="F6" i="34"/>
  <c r="H6" i="34"/>
  <c r="F7" i="34"/>
  <c r="H7" i="34"/>
  <c r="F8" i="34"/>
  <c r="H8" i="34"/>
  <c r="F9" i="34"/>
  <c r="H9" i="34"/>
  <c r="F10" i="34"/>
  <c r="H10" i="34"/>
  <c r="F11" i="34"/>
  <c r="H11" i="34"/>
  <c r="E11" i="34" s="1"/>
  <c r="F12" i="34"/>
  <c r="H12" i="34"/>
  <c r="F13" i="34"/>
  <c r="H13" i="34"/>
  <c r="F14" i="34"/>
  <c r="H14" i="34"/>
  <c r="F15" i="34"/>
  <c r="H15" i="34"/>
  <c r="F16" i="34"/>
  <c r="H16" i="34"/>
  <c r="F17" i="34"/>
  <c r="H17" i="34"/>
  <c r="F18" i="34"/>
  <c r="H18" i="34"/>
  <c r="F19" i="34"/>
  <c r="H19" i="34"/>
  <c r="F20" i="34"/>
  <c r="H20" i="34"/>
  <c r="F21" i="34"/>
  <c r="H21" i="34"/>
  <c r="F22" i="34"/>
  <c r="H22" i="34"/>
  <c r="F23" i="34"/>
  <c r="H23" i="34"/>
  <c r="F24" i="34"/>
  <c r="H24" i="34"/>
  <c r="F25" i="34"/>
  <c r="H25" i="34"/>
  <c r="F26" i="34"/>
  <c r="H26" i="34"/>
  <c r="F27" i="34"/>
  <c r="H27" i="34"/>
  <c r="H5" i="34"/>
  <c r="F5" i="34"/>
  <c r="D4" i="34"/>
  <c r="H27" i="33"/>
  <c r="H26" i="33"/>
  <c r="H25" i="33"/>
  <c r="H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H6" i="33"/>
  <c r="I4" i="33"/>
  <c r="G4" i="33"/>
  <c r="E4" i="33" s="1"/>
  <c r="E25" i="34" l="1"/>
  <c r="E13" i="34"/>
  <c r="E21" i="34"/>
  <c r="H4" i="34"/>
  <c r="E17" i="34"/>
  <c r="F4" i="34"/>
  <c r="E9" i="34"/>
  <c r="E7" i="34"/>
  <c r="E8" i="34"/>
  <c r="E12" i="34"/>
  <c r="E16" i="34"/>
  <c r="E20" i="34"/>
  <c r="E24" i="34"/>
  <c r="E15" i="34"/>
  <c r="E19" i="34"/>
  <c r="E23" i="34"/>
  <c r="E27" i="34"/>
  <c r="E6" i="34"/>
  <c r="E10" i="34"/>
  <c r="E14" i="34"/>
  <c r="E18" i="34"/>
  <c r="E22" i="34"/>
  <c r="E26" i="34"/>
  <c r="E5" i="34"/>
  <c r="F6" i="32"/>
  <c r="G6" i="32"/>
  <c r="H6" i="32"/>
  <c r="F7" i="32"/>
  <c r="G7" i="32"/>
  <c r="H7" i="32"/>
  <c r="F8" i="32"/>
  <c r="G8" i="32"/>
  <c r="H8" i="32"/>
  <c r="F9" i="32"/>
  <c r="G9" i="32"/>
  <c r="H9" i="32"/>
  <c r="F10" i="32"/>
  <c r="G10" i="32"/>
  <c r="H10" i="32"/>
  <c r="F11" i="32"/>
  <c r="G11" i="32"/>
  <c r="H11" i="32"/>
  <c r="F12" i="32"/>
  <c r="G12" i="32"/>
  <c r="H12" i="32"/>
  <c r="F13" i="32"/>
  <c r="G13" i="32"/>
  <c r="H13" i="32"/>
  <c r="F14" i="32"/>
  <c r="G14" i="32"/>
  <c r="H14" i="32"/>
  <c r="F15" i="32"/>
  <c r="G15" i="32"/>
  <c r="H15" i="32"/>
  <c r="F16" i="32"/>
  <c r="G16" i="32"/>
  <c r="H16" i="32"/>
  <c r="F17" i="32"/>
  <c r="G17" i="32"/>
  <c r="H17" i="32"/>
  <c r="F18" i="32"/>
  <c r="G18" i="32"/>
  <c r="H18" i="32"/>
  <c r="F19" i="32"/>
  <c r="G19" i="32"/>
  <c r="H19" i="32"/>
  <c r="F20" i="32"/>
  <c r="G20" i="32"/>
  <c r="H20" i="32"/>
  <c r="F21" i="32"/>
  <c r="G21" i="32"/>
  <c r="H21" i="32"/>
  <c r="F22" i="32"/>
  <c r="G22" i="32"/>
  <c r="H22" i="32"/>
  <c r="F23" i="32"/>
  <c r="G23" i="32"/>
  <c r="H23" i="32"/>
  <c r="F24" i="32"/>
  <c r="G24" i="32"/>
  <c r="H24" i="32"/>
  <c r="F25" i="32"/>
  <c r="G25" i="32"/>
  <c r="H25" i="32"/>
  <c r="F26" i="32"/>
  <c r="G26" i="32"/>
  <c r="H26" i="32"/>
  <c r="F27" i="32"/>
  <c r="G27" i="32"/>
  <c r="H27" i="32"/>
  <c r="G5" i="32"/>
  <c r="F5" i="32"/>
  <c r="H5" i="32"/>
  <c r="D4" i="32"/>
  <c r="E4" i="34" l="1"/>
  <c r="E26" i="32"/>
  <c r="E25" i="32"/>
  <c r="E21" i="32"/>
  <c r="E17" i="32"/>
  <c r="E13" i="32"/>
  <c r="E9" i="32"/>
  <c r="F4" i="32"/>
  <c r="E27" i="32"/>
  <c r="E23" i="32"/>
  <c r="E19" i="32"/>
  <c r="E15" i="32"/>
  <c r="E11" i="32"/>
  <c r="E7" i="32"/>
  <c r="G4" i="32"/>
  <c r="E24" i="32"/>
  <c r="E22" i="32"/>
  <c r="E20" i="32"/>
  <c r="E18" i="32"/>
  <c r="E16" i="32"/>
  <c r="E14" i="32"/>
  <c r="E12" i="32"/>
  <c r="E10" i="32"/>
  <c r="E8" i="32"/>
  <c r="H4" i="32"/>
  <c r="E6" i="32"/>
  <c r="E5" i="32" l="1"/>
  <c r="E4" i="32" s="1"/>
  <c r="J4" i="33"/>
  <c r="H5" i="33"/>
  <c r="H4" i="33" s="1"/>
  <c r="G4" i="40"/>
  <c r="E5" i="40"/>
  <c r="E4" i="40" s="1"/>
</calcChain>
</file>

<file path=xl/sharedStrings.xml><?xml version="1.0" encoding="utf-8"?>
<sst xmlns="http://schemas.openxmlformats.org/spreadsheetml/2006/main" count="473" uniqueCount="110">
  <si>
    <t>계</t>
    <phoneticPr fontId="1" type="noConversion"/>
  </si>
  <si>
    <t>비고</t>
    <phoneticPr fontId="1" type="noConversion"/>
  </si>
  <si>
    <t>사  업  명</t>
    <phoneticPr fontId="1" type="noConversion"/>
  </si>
  <si>
    <t>사업신청</t>
    <phoneticPr fontId="1" type="noConversion"/>
  </si>
  <si>
    <t>사  업  비(천원)</t>
    <phoneticPr fontId="1" type="noConversion"/>
  </si>
  <si>
    <t>신청량</t>
    <phoneticPr fontId="1" type="noConversion"/>
  </si>
  <si>
    <t>도비</t>
    <phoneticPr fontId="1" type="noConversion"/>
  </si>
  <si>
    <t>시군비</t>
    <phoneticPr fontId="1" type="noConversion"/>
  </si>
  <si>
    <t>자부담</t>
    <phoneticPr fontId="1" type="noConversion"/>
  </si>
  <si>
    <t>총    계</t>
    <phoneticPr fontId="1" type="noConversion"/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</si>
  <si>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</si>
  <si>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</si>
  <si>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</si>
  <si>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</si>
  <si>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</si>
  <si>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</si>
  <si>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</si>
  <si>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</si>
  <si>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</si>
  <si>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군위군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</si>
  <si>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</si>
  <si>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</si>
  <si>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</si>
  <si>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</si>
  <si>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</si>
  <si>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</si>
  <si>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</si>
  <si>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</si>
  <si>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</si>
  <si>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</si>
  <si>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</si>
  <si>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</si>
  <si>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농정신문</t>
    <phoneticPr fontId="1" type="noConversion"/>
  </si>
  <si>
    <t>포항시</t>
    <phoneticPr fontId="1" type="noConversion"/>
  </si>
  <si>
    <t>지원단가
(천원)</t>
    <phoneticPr fontId="1" type="noConversion"/>
  </si>
  <si>
    <t>여성농업인센터</t>
    <phoneticPr fontId="1" type="noConversion"/>
  </si>
  <si>
    <t>농촌보육정보센터</t>
    <phoneticPr fontId="1" type="noConversion"/>
  </si>
  <si>
    <t>포항시</t>
    <phoneticPr fontId="1" type="noConversion"/>
  </si>
  <si>
    <t>귀농인
정착지원</t>
    <phoneticPr fontId="1" type="noConversion"/>
  </si>
  <si>
    <t>농업인
정보지
보급지원</t>
    <phoneticPr fontId="1" type="noConversion"/>
  </si>
  <si>
    <t>농어가
도우미지원</t>
    <phoneticPr fontId="1" type="noConversion"/>
  </si>
  <si>
    <t>계</t>
    <phoneticPr fontId="1" type="noConversion"/>
  </si>
  <si>
    <t>농어민신문</t>
    <phoneticPr fontId="1" type="noConversion"/>
  </si>
  <si>
    <t>농정신문</t>
    <phoneticPr fontId="1" type="noConversion"/>
  </si>
  <si>
    <t>지원단가(천원)</t>
    <phoneticPr fontId="1" type="noConversion"/>
  </si>
  <si>
    <t>농어촌지역사랑의공부방</t>
    <phoneticPr fontId="1" type="noConversion"/>
  </si>
  <si>
    <t>농촌마을공동급식시설지원</t>
    <phoneticPr fontId="1" type="noConversion"/>
  </si>
  <si>
    <t>결혼이민자소득증진지원</t>
    <phoneticPr fontId="1" type="noConversion"/>
  </si>
  <si>
    <t>여성농업인행복바우처지원</t>
    <phoneticPr fontId="1" type="noConversion"/>
  </si>
  <si>
    <t>가업승계농</t>
    <phoneticPr fontId="1" type="noConversion"/>
  </si>
  <si>
    <t>여성농업인편의장비지원</t>
    <phoneticPr fontId="1" type="noConversion"/>
  </si>
  <si>
    <t>농어업인자녀학자금지원</t>
    <phoneticPr fontId="1" type="noConversion"/>
  </si>
  <si>
    <t>지원단가:
236천원*4분기</t>
    <phoneticPr fontId="1" type="noConversion"/>
  </si>
  <si>
    <t>다용도작업대</t>
    <phoneticPr fontId="1" type="noConversion"/>
  </si>
  <si>
    <t>※ 시군별 배정 계획 : 시군 수요조사(60%) + 여성농업인수(40%)</t>
    <phoneticPr fontId="1" type="noConversion"/>
  </si>
  <si>
    <t>※ 시군별 배정 계획 : 시군 수요조사(100%)</t>
    <phoneticPr fontId="1" type="noConversion"/>
  </si>
  <si>
    <t xml:space="preserve">※ 시군별 배정 계획 : 시군 수요조사(50%) + 시군 후계자 선정 현황(50%) </t>
    <phoneticPr fontId="1" type="noConversion"/>
  </si>
  <si>
    <t xml:space="preserve">※ 시군별 배정 계획 : 시군 수요조사(50%) + 시군 가업승계농 현황(50%, 통계청 자료 참고) </t>
    <phoneticPr fontId="1" type="noConversion"/>
  </si>
  <si>
    <t>2021년 농어가도우미지원사업 수요 조사</t>
    <phoneticPr fontId="1" type="noConversion"/>
  </si>
  <si>
    <t xml:space="preserve">※ 시군별 배정 계획 : 시군 수요조사(50%) + ’19년 정산(50%) </t>
    <phoneticPr fontId="1" type="noConversion"/>
  </si>
  <si>
    <r>
      <rPr>
        <b/>
        <sz val="10"/>
        <rFont val="돋움"/>
        <family val="3"/>
        <charset val="129"/>
      </rPr>
      <t>계</t>
    </r>
    <phoneticPr fontId="1" type="noConversion"/>
  </si>
  <si>
    <r>
      <rPr>
        <b/>
        <sz val="10"/>
        <rFont val="돋움"/>
        <family val="3"/>
        <charset val="129"/>
      </rPr>
      <t>사</t>
    </r>
    <r>
      <rPr>
        <b/>
        <sz val="10"/>
        <rFont val="Arial"/>
        <family val="2"/>
      </rPr>
      <t xml:space="preserve">  </t>
    </r>
    <r>
      <rPr>
        <b/>
        <sz val="10"/>
        <rFont val="돋움"/>
        <family val="3"/>
        <charset val="129"/>
      </rPr>
      <t>업</t>
    </r>
    <r>
      <rPr>
        <b/>
        <sz val="10"/>
        <rFont val="Arial"/>
        <family val="2"/>
      </rPr>
      <t xml:space="preserve">  </t>
    </r>
    <r>
      <rPr>
        <b/>
        <sz val="10"/>
        <rFont val="돋움"/>
        <family val="3"/>
        <charset val="129"/>
      </rPr>
      <t>명</t>
    </r>
    <phoneticPr fontId="1" type="noConversion"/>
  </si>
  <si>
    <r>
      <rPr>
        <b/>
        <sz val="10"/>
        <rFont val="돋움"/>
        <family val="3"/>
        <charset val="129"/>
      </rPr>
      <t>사</t>
    </r>
    <r>
      <rPr>
        <b/>
        <sz val="10"/>
        <rFont val="Arial"/>
        <family val="2"/>
      </rPr>
      <t xml:space="preserve">  </t>
    </r>
    <r>
      <rPr>
        <b/>
        <sz val="10"/>
        <rFont val="돋움"/>
        <family val="3"/>
        <charset val="129"/>
      </rPr>
      <t>업</t>
    </r>
    <r>
      <rPr>
        <b/>
        <sz val="10"/>
        <rFont val="Arial"/>
        <family val="2"/>
      </rPr>
      <t xml:space="preserve">  </t>
    </r>
    <r>
      <rPr>
        <b/>
        <sz val="10"/>
        <rFont val="돋움"/>
        <family val="3"/>
        <charset val="129"/>
      </rPr>
      <t>비</t>
    </r>
    <r>
      <rPr>
        <b/>
        <sz val="10"/>
        <rFont val="Arial"/>
        <family val="2"/>
      </rPr>
      <t>(</t>
    </r>
    <r>
      <rPr>
        <b/>
        <sz val="10"/>
        <rFont val="돋움"/>
        <family val="3"/>
        <charset val="129"/>
      </rPr>
      <t>천원</t>
    </r>
    <r>
      <rPr>
        <b/>
        <sz val="10"/>
        <rFont val="Arial"/>
        <family val="2"/>
      </rPr>
      <t>)</t>
    </r>
    <phoneticPr fontId="1" type="noConversion"/>
  </si>
  <si>
    <r>
      <rPr>
        <b/>
        <sz val="10"/>
        <rFont val="돋움"/>
        <family val="3"/>
        <charset val="129"/>
      </rPr>
      <t>총</t>
    </r>
    <r>
      <rPr>
        <b/>
        <sz val="10"/>
        <rFont val="Arial"/>
        <family val="2"/>
      </rPr>
      <t xml:space="preserve">    </t>
    </r>
    <r>
      <rPr>
        <b/>
        <sz val="10"/>
        <rFont val="돋움"/>
        <family val="3"/>
        <charset val="129"/>
      </rPr>
      <t>계</t>
    </r>
    <phoneticPr fontId="1" type="noConversion"/>
  </si>
  <si>
    <r>
      <rPr>
        <b/>
        <sz val="10"/>
        <rFont val="돋움"/>
        <family val="3"/>
        <charset val="129"/>
      </rPr>
      <t xml:space="preserve">지원단가
</t>
    </r>
    <r>
      <rPr>
        <b/>
        <sz val="10"/>
        <rFont val="Arial"/>
        <family val="2"/>
      </rPr>
      <t>(</t>
    </r>
    <r>
      <rPr>
        <b/>
        <sz val="10"/>
        <rFont val="돋움"/>
        <family val="3"/>
        <charset val="129"/>
      </rPr>
      <t>천원</t>
    </r>
    <r>
      <rPr>
        <b/>
        <sz val="10"/>
        <rFont val="Arial"/>
        <family val="2"/>
      </rPr>
      <t>)</t>
    </r>
    <phoneticPr fontId="1" type="noConversion"/>
  </si>
  <si>
    <r>
      <rPr>
        <b/>
        <sz val="10"/>
        <rFont val="돋움"/>
        <family val="3"/>
        <charset val="129"/>
      </rPr>
      <t>비고</t>
    </r>
    <phoneticPr fontId="1" type="noConversion"/>
  </si>
  <si>
    <t>사업
신청량</t>
    <phoneticPr fontId="1" type="noConversion"/>
  </si>
  <si>
    <t>도비
(24%)</t>
    <phoneticPr fontId="1" type="noConversion"/>
  </si>
  <si>
    <t>시군비
(56%)</t>
    <phoneticPr fontId="1" type="noConversion"/>
  </si>
  <si>
    <t>자부담
(20%)</t>
    <phoneticPr fontId="1" type="noConversion"/>
  </si>
  <si>
    <t>2021년 여성농업인센터 수요 조사 결과</t>
    <phoneticPr fontId="1" type="noConversion"/>
  </si>
  <si>
    <t>2021년 농촌보육정보센터 수요 조사 결과</t>
    <phoneticPr fontId="1" type="noConversion"/>
  </si>
  <si>
    <t>※ 시군별 배정 계획 : 시군 수요조사(70%) + ’19년 정산(30%)</t>
    <phoneticPr fontId="1" type="noConversion"/>
  </si>
  <si>
    <t>2021년 농어촌지역사랑의 공부방 운영 수요 조사 결과</t>
    <phoneticPr fontId="1" type="noConversion"/>
  </si>
  <si>
    <t>2021년 농어업인자녀학자금지원사업 수요 조사 결과</t>
    <phoneticPr fontId="1" type="noConversion"/>
  </si>
  <si>
    <t xml:space="preserve">※ 시군별 배정 계획 : 시군 수요조사(70%) + ’19년 정산(30%) </t>
    <phoneticPr fontId="1" type="noConversion"/>
  </si>
  <si>
    <t>2021년 여성농업인행복바우처지원사업 수요 조사 결과</t>
    <phoneticPr fontId="1" type="noConversion"/>
  </si>
  <si>
    <t>※ 시군별 배정 계획 : 시군 수요조사(60%) + ’19년 정산(30%) + 여성농업인수(10%)</t>
    <phoneticPr fontId="1" type="noConversion"/>
  </si>
  <si>
    <t>2021년 농촌마을공동급시설지원사업 수요 조사 결과</t>
    <phoneticPr fontId="1" type="noConversion"/>
  </si>
  <si>
    <t>2021년 여성농업인편의장비지원 수요 조사 결과</t>
    <phoneticPr fontId="1" type="noConversion"/>
  </si>
  <si>
    <t>2021년 결혼이민자소득증진지원사업 수요 조사 결과</t>
    <phoneticPr fontId="1" type="noConversion"/>
  </si>
  <si>
    <t xml:space="preserve">※ 시군별 배정 계획 : 시군 수요조사(60%) + ’19년 정산(20%) + 이주농업인수(20%)  </t>
    <phoneticPr fontId="1" type="noConversion"/>
  </si>
  <si>
    <t>2021년 귀농인정착지원사업 수요 조사 결과</t>
    <phoneticPr fontId="1" type="noConversion"/>
  </si>
  <si>
    <t>※ 시군별 배정 계획 : ‘17~’19년 시군별 귀농인 유입비율(50%)+시군 수요조사(50%)</t>
    <phoneticPr fontId="1" type="noConversion"/>
  </si>
  <si>
    <t>2021년 가업승계 우수농업인지원 수요 조사 결과</t>
    <phoneticPr fontId="1" type="noConversion"/>
  </si>
  <si>
    <t>2021년 농업인정보지보급지원 수요 조사 결과</t>
    <phoneticPr fontId="1" type="noConversion"/>
  </si>
  <si>
    <t>연번</t>
    <phoneticPr fontId="16" type="noConversion"/>
  </si>
  <si>
    <t>사업명</t>
    <phoneticPr fontId="16" type="noConversion"/>
  </si>
  <si>
    <t>지원단가</t>
    <phoneticPr fontId="16" type="noConversion"/>
  </si>
  <si>
    <t>지원대상</t>
    <phoneticPr fontId="16" type="noConversion"/>
  </si>
  <si>
    <t>사업내용</t>
    <phoneticPr fontId="16" type="noConversion"/>
  </si>
  <si>
    <t xml:space="preserve"> * 수요조사된 사업은 예산 편성 과정에서 조정될 수 있음.</t>
    <phoneticPr fontId="16" type="noConversion"/>
  </si>
  <si>
    <t>도비</t>
    <phoneticPr fontId="1" type="noConversion"/>
  </si>
  <si>
    <t>시군비</t>
    <phoneticPr fontId="1" type="noConversion"/>
  </si>
  <si>
    <t>자부담</t>
    <phoneticPr fontId="1" type="noConversion"/>
  </si>
  <si>
    <t>새로운 아이디어와 신기술이 더해진 농업생산시설 설치 지원</t>
    <phoneticPr fontId="1" type="noConversion"/>
  </si>
  <si>
    <t>고부가기술농육성사업</t>
    <phoneticPr fontId="1" type="noConversion"/>
  </si>
  <si>
    <t>융자</t>
    <phoneticPr fontId="1" type="noConversion"/>
  </si>
  <si>
    <t>보조비율</t>
    <phoneticPr fontId="1" type="noConversion"/>
  </si>
  <si>
    <t>농어업인 및 농업생산자 단체</t>
    <phoneticPr fontId="1" type="noConversion"/>
  </si>
  <si>
    <t>지역 푸드플랜 연계 패키지지원사업 선정 시군
지역 먹거리 계획 수립 시군 등</t>
    <phoneticPr fontId="1" type="noConversion"/>
  </si>
  <si>
    <t>로컬푸드 직매장에 출하되는 농산물 안정성 검사, 생산자 및 소비자 이해관계 대상자 교육 등</t>
    <phoneticPr fontId="1" type="noConversion"/>
  </si>
  <si>
    <t>지역농업CEO발전기반 구축지원</t>
    <phoneticPr fontId="1" type="noConversion"/>
  </si>
  <si>
    <t>생산·유통 시설, 가공시설, 교육 및 체험시설 등</t>
  </si>
  <si>
    <t>경북농민사관학교 수료생으로 도내 농어업인</t>
    <phoneticPr fontId="1" type="noConversion"/>
  </si>
  <si>
    <t>2024년 농식품유통정책 분야 지원사업(도비) 수요조사 주요내용</t>
    <phoneticPr fontId="16" type="noConversion"/>
  </si>
  <si>
    <t>200백만원 이내/개소</t>
    <phoneticPr fontId="1" type="noConversion"/>
  </si>
  <si>
    <t>300백만원 이내/개소</t>
    <phoneticPr fontId="1" type="noConversion"/>
  </si>
  <si>
    <t>100백만원 이내/개소</t>
    <phoneticPr fontId="1" type="noConversion"/>
  </si>
  <si>
    <t>지역단위 푸드플랜 구축지원
(안전품질관리)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</si>
</sst>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0"/>
      <color rgb="FFFF0000"/>
      <name val="돋움"/>
      <family val="3"/>
      <charset val="129"/>
    </font>
    <font>
      <sz val="11"/>
      <color rgb="FF0000FF"/>
      <name val="돋움"/>
      <family val="3"/>
      <charset val="129"/>
    </font>
    <font>
      <b/>
      <sz val="11"/>
      <name val="Arial"/>
      <family val="2"/>
    </font>
    <font>
      <sz val="10"/>
      <name val="Arial"/>
      <family val="2"/>
    </font>
    <font>
      <b/>
      <sz val="12"/>
      <color rgb="FF0000FF"/>
      <name val="돋움"/>
      <family val="3"/>
      <charset val="129"/>
    </font>
    <font>
      <b/>
      <sz val="24"/>
      <name val="HY헤드라인M"/>
      <family val="1"/>
      <charset val="129"/>
    </font>
    <font>
      <b/>
      <sz val="10"/>
      <name val="Arial"/>
      <family val="2"/>
    </font>
    <font>
      <b/>
      <sz val="22"/>
      <name val="HY헤드라인M"/>
      <family val="1"/>
      <charset val="129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b/>
      <sz val="1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6FFD9"/>
        <bgColor indexed="64"/>
      </patternFill>
    </fill>
    <fill>
      <patternFill patternType="solid">
        <fgColor rgb="FFEAD5C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auto="1"/>
      </left>
      <right style="hair">
        <color indexed="64"/>
      </right>
      <top/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auto="1"/>
      </right>
      <top/>
      <bottom style="double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176" fontId="10" fillId="0" borderId="5" xfId="0" applyNumberFormat="1" applyFont="1" applyFill="1" applyBorder="1" applyAlignment="1">
      <alignment horizontal="center" vertical="center" shrinkToFit="1"/>
    </xf>
    <xf numFmtId="176" fontId="10" fillId="0" borderId="5" xfId="0" applyNumberFormat="1" applyFont="1" applyFill="1" applyBorder="1" applyAlignment="1">
      <alignment vertical="center" shrinkToFit="1"/>
    </xf>
    <xf numFmtId="176" fontId="2" fillId="0" borderId="6" xfId="0" applyNumberFormat="1" applyFont="1" applyFill="1" applyBorder="1">
      <alignment vertical="center"/>
    </xf>
    <xf numFmtId="176" fontId="10" fillId="0" borderId="7" xfId="0" applyNumberFormat="1" applyFont="1" applyFill="1" applyBorder="1" applyAlignment="1">
      <alignment horizontal="center" vertical="center" shrinkToFit="1"/>
    </xf>
    <xf numFmtId="176" fontId="10" fillId="0" borderId="7" xfId="0" applyNumberFormat="1" applyFont="1" applyFill="1" applyBorder="1" applyAlignment="1">
      <alignment vertical="center" shrinkToFit="1"/>
    </xf>
    <xf numFmtId="176" fontId="2" fillId="0" borderId="8" xfId="0" applyNumberFormat="1" applyFont="1" applyFill="1" applyBorder="1">
      <alignment vertical="center"/>
    </xf>
    <xf numFmtId="0" fontId="1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176" fontId="10" fillId="0" borderId="10" xfId="0" applyNumberFormat="1" applyFont="1" applyFill="1" applyBorder="1" applyAlignment="1">
      <alignment horizontal="center" vertical="center" shrinkToFit="1"/>
    </xf>
    <xf numFmtId="176" fontId="10" fillId="0" borderId="10" xfId="0" applyNumberFormat="1" applyFont="1" applyFill="1" applyBorder="1" applyAlignment="1">
      <alignment vertical="center" shrinkToFit="1"/>
    </xf>
    <xf numFmtId="176" fontId="2" fillId="0" borderId="11" xfId="0" applyNumberFormat="1" applyFont="1" applyFill="1" applyBorder="1">
      <alignment vertical="center"/>
    </xf>
    <xf numFmtId="176" fontId="9" fillId="2" borderId="12" xfId="0" applyNumberFormat="1" applyFont="1" applyFill="1" applyBorder="1" applyAlignment="1">
      <alignment horizontal="center" vertical="center" shrinkToFit="1"/>
    </xf>
    <xf numFmtId="176" fontId="9" fillId="2" borderId="12" xfId="0" applyNumberFormat="1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176" fontId="6" fillId="2" borderId="5" xfId="0" applyNumberFormat="1" applyFont="1" applyFill="1" applyBorder="1" applyAlignment="1">
      <alignment horizontal="center" vertical="center" shrinkToFit="1"/>
    </xf>
    <xf numFmtId="176" fontId="9" fillId="2" borderId="5" xfId="0" applyNumberFormat="1" applyFont="1" applyFill="1" applyBorder="1" applyAlignment="1">
      <alignment vertical="center" shrinkToFit="1"/>
    </xf>
    <xf numFmtId="176" fontId="2" fillId="2" borderId="6" xfId="0" applyNumberFormat="1" applyFont="1" applyFill="1" applyBorder="1">
      <alignment vertical="center"/>
    </xf>
    <xf numFmtId="176" fontId="6" fillId="2" borderId="12" xfId="0" applyNumberFormat="1" applyFont="1" applyFill="1" applyBorder="1" applyAlignment="1">
      <alignment horizontal="center" vertical="center" shrinkToFit="1"/>
    </xf>
    <xf numFmtId="176" fontId="2" fillId="2" borderId="13" xfId="0" applyNumberFormat="1" applyFont="1" applyFill="1" applyBorder="1">
      <alignment vertical="center"/>
    </xf>
    <xf numFmtId="41" fontId="10" fillId="0" borderId="10" xfId="0" applyNumberFormat="1" applyFont="1" applyFill="1" applyBorder="1" applyAlignment="1">
      <alignment vertical="center" shrinkToFit="1"/>
    </xf>
    <xf numFmtId="41" fontId="10" fillId="0" borderId="5" xfId="0" applyNumberFormat="1" applyFont="1" applyFill="1" applyBorder="1" applyAlignment="1">
      <alignment vertical="center" shrinkToFit="1"/>
    </xf>
    <xf numFmtId="41" fontId="10" fillId="0" borderId="7" xfId="0" applyNumberFormat="1" applyFont="1" applyFill="1" applyBorder="1" applyAlignment="1">
      <alignment vertical="center" shrinkToFit="1"/>
    </xf>
    <xf numFmtId="41" fontId="2" fillId="0" borderId="11" xfId="0" applyNumberFormat="1" applyFont="1" applyFill="1" applyBorder="1">
      <alignment vertical="center"/>
    </xf>
    <xf numFmtId="41" fontId="2" fillId="0" borderId="6" xfId="0" applyNumberFormat="1" applyFont="1" applyFill="1" applyBorder="1">
      <alignment vertical="center"/>
    </xf>
    <xf numFmtId="41" fontId="2" fillId="0" borderId="8" xfId="0" applyNumberFormat="1" applyFont="1" applyFill="1" applyBorder="1">
      <alignment vertical="center"/>
    </xf>
    <xf numFmtId="41" fontId="9" fillId="2" borderId="5" xfId="0" applyNumberFormat="1" applyFont="1" applyFill="1" applyBorder="1" applyAlignment="1">
      <alignment vertical="center" shrinkToFit="1"/>
    </xf>
    <xf numFmtId="41" fontId="9" fillId="2" borderId="12" xfId="0" applyNumberFormat="1" applyFont="1" applyFill="1" applyBorder="1" applyAlignment="1">
      <alignment vertical="center" shrinkToFit="1"/>
    </xf>
    <xf numFmtId="176" fontId="2" fillId="0" borderId="11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shrinkToFit="1"/>
    </xf>
    <xf numFmtId="9" fontId="19" fillId="0" borderId="5" xfId="3" applyNumberFormat="1" applyFont="1" applyBorder="1" applyAlignment="1">
      <alignment horizontal="center" vertical="center"/>
    </xf>
    <xf numFmtId="9" fontId="19" fillId="0" borderId="10" xfId="3" applyNumberFormat="1" applyFont="1" applyBorder="1" applyAlignment="1">
      <alignment horizontal="center" vertical="center"/>
    </xf>
    <xf numFmtId="49" fontId="19" fillId="0" borderId="5" xfId="3" applyNumberFormat="1" applyFont="1" applyFill="1" applyBorder="1" applyAlignment="1">
      <alignment horizontal="center" vertical="center" wrapText="1"/>
    </xf>
    <xf numFmtId="0" fontId="19" fillId="0" borderId="10" xfId="3" applyNumberFormat="1" applyFont="1" applyBorder="1" applyAlignment="1">
      <alignment vertical="center" wrapText="1"/>
    </xf>
    <xf numFmtId="0" fontId="19" fillId="0" borderId="5" xfId="3" applyNumberFormat="1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11" xfId="3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6" xfId="3" applyNumberFormat="1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9" fontId="19" fillId="0" borderId="7" xfId="3" applyNumberFormat="1" applyFont="1" applyBorder="1" applyAlignment="1">
      <alignment horizontal="center" vertical="center"/>
    </xf>
    <xf numFmtId="0" fontId="19" fillId="0" borderId="7" xfId="3" applyNumberFormat="1" applyFont="1" applyBorder="1" applyAlignment="1">
      <alignment vertical="center" wrapText="1"/>
    </xf>
    <xf numFmtId="0" fontId="19" fillId="0" borderId="8" xfId="3" applyNumberFormat="1" applyFont="1" applyBorder="1" applyAlignment="1">
      <alignment vertical="center" wrapText="1"/>
    </xf>
    <xf numFmtId="0" fontId="19" fillId="0" borderId="10" xfId="3" quotePrefix="1" applyNumberFormat="1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9" fontId="19" fillId="0" borderId="10" xfId="3" quotePrefix="1" applyNumberFormat="1" applyFont="1" applyBorder="1" applyAlignment="1">
      <alignment horizontal="center" vertical="center" wrapText="1"/>
    </xf>
    <xf numFmtId="9" fontId="19" fillId="0" borderId="5" xfId="3" applyNumberFormat="1" applyFont="1" applyFill="1" applyBorder="1" applyAlignment="1">
      <alignment horizontal="center" vertical="center" wrapText="1"/>
    </xf>
    <xf numFmtId="41" fontId="19" fillId="0" borderId="7" xfId="3" applyFont="1" applyBorder="1" applyAlignment="1">
      <alignment horizontal="center" vertical="center" wrapText="1"/>
    </xf>
    <xf numFmtId="9" fontId="19" fillId="0" borderId="7" xfId="3" applyNumberFormat="1" applyFont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 shrinkToFit="1"/>
    </xf>
    <xf numFmtId="0" fontId="19" fillId="4" borderId="5" xfId="0" applyFont="1" applyFill="1" applyBorder="1" applyAlignment="1">
      <alignment horizontal="center" vertical="center" wrapText="1" shrinkToFit="1"/>
    </xf>
    <xf numFmtId="0" fontId="19" fillId="4" borderId="7" xfId="0" applyFont="1" applyFill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2" borderId="17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20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4">
    <cellStyle name="쉼표 [0]" xfId="3" builtinId="6"/>
    <cellStyle name="쉼표 [0] 2" xfId="1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colors>
    <mruColors>
      <color rgb="FF0000FF"/>
      <color rgb="FFEAD5C0"/>
      <color rgb="FFEFF9FF"/>
      <color rgb="FFF3FFE7"/>
      <color rgb="FF009900"/>
      <color rgb="FFE6FFD9"/>
      <color rgb="FFFFFBF7"/>
      <color rgb="FFE7FFFF"/>
      <color rgb="FFFFFBFF"/>
      <color rgb="FF002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zoomScaleSheetLayoutView="115" workbookViewId="0">
      <selection sqref="A1:I1"/>
    </sheetView>
  </sheetViews>
  <sheetFormatPr defaultRowHeight="13.5" x14ac:dyDescent="0.15"/>
  <cols>
    <col min="1" max="1" width="5.109375" bestFit="1" customWidth="1"/>
    <col min="2" max="2" width="31.21875" customWidth="1"/>
    <col min="3" max="3" width="21.44140625" customWidth="1"/>
    <col min="4" max="7" width="10" customWidth="1"/>
    <col min="8" max="8" width="38.88671875" customWidth="1"/>
    <col min="9" max="9" width="40.44140625" customWidth="1"/>
  </cols>
  <sheetData>
    <row r="1" spans="1:9" ht="58.5" customHeight="1" thickBot="1" x14ac:dyDescent="0.2">
      <c r="A1" s="58" t="s">
        <v>105</v>
      </c>
      <c r="B1" s="58"/>
      <c r="C1" s="58"/>
      <c r="D1" s="58"/>
      <c r="E1" s="58"/>
      <c r="F1" s="58"/>
      <c r="G1" s="58"/>
      <c r="H1" s="58"/>
      <c r="I1" s="58"/>
    </row>
    <row r="2" spans="1:9" ht="33" customHeight="1" x14ac:dyDescent="0.15">
      <c r="A2" s="61" t="s">
        <v>86</v>
      </c>
      <c r="B2" s="63" t="s">
        <v>87</v>
      </c>
      <c r="C2" s="63" t="s">
        <v>88</v>
      </c>
      <c r="D2" s="59" t="s">
        <v>98</v>
      </c>
      <c r="E2" s="59"/>
      <c r="F2" s="59"/>
      <c r="G2" s="60"/>
      <c r="H2" s="63" t="s">
        <v>89</v>
      </c>
      <c r="I2" s="65" t="s">
        <v>90</v>
      </c>
    </row>
    <row r="3" spans="1:9" ht="33" customHeight="1" thickBot="1" x14ac:dyDescent="0.2">
      <c r="A3" s="62"/>
      <c r="B3" s="64"/>
      <c r="C3" s="64"/>
      <c r="D3" s="48" t="s">
        <v>92</v>
      </c>
      <c r="E3" s="48" t="s">
        <v>93</v>
      </c>
      <c r="F3" s="48" t="s">
        <v>97</v>
      </c>
      <c r="G3" s="49" t="s">
        <v>94</v>
      </c>
      <c r="H3" s="64"/>
      <c r="I3" s="66"/>
    </row>
    <row r="4" spans="1:9" ht="35.25" customHeight="1" thickTop="1" x14ac:dyDescent="0.15">
      <c r="A4" s="39">
        <v>1</v>
      </c>
      <c r="B4" s="54" t="s">
        <v>96</v>
      </c>
      <c r="C4" s="47" t="s">
        <v>106</v>
      </c>
      <c r="D4" s="50">
        <v>0.15</v>
      </c>
      <c r="E4" s="50">
        <v>0.35</v>
      </c>
      <c r="F4" s="50">
        <v>0.2</v>
      </c>
      <c r="G4" s="35">
        <v>0.3</v>
      </c>
      <c r="H4" s="37" t="s">
        <v>99</v>
      </c>
      <c r="I4" s="40" t="s">
        <v>95</v>
      </c>
    </row>
    <row r="5" spans="1:9" ht="35.25" customHeight="1" x14ac:dyDescent="0.15">
      <c r="A5" s="41">
        <v>2</v>
      </c>
      <c r="B5" s="55" t="s">
        <v>109</v>
      </c>
      <c r="C5" s="36" t="s">
        <v>108</v>
      </c>
      <c r="D5" s="51">
        <v>0.65</v>
      </c>
      <c r="E5" s="51">
        <v>0.35</v>
      </c>
      <c r="F5" s="51"/>
      <c r="G5" s="34"/>
      <c r="H5" s="38" t="s">
        <v>100</v>
      </c>
      <c r="I5" s="42" t="s">
        <v>101</v>
      </c>
    </row>
    <row r="6" spans="1:9" ht="35.25" customHeight="1" thickBot="1" x14ac:dyDescent="0.2">
      <c r="A6" s="43">
        <v>3</v>
      </c>
      <c r="B6" s="56" t="s">
        <v>102</v>
      </c>
      <c r="C6" s="52" t="s">
        <v>107</v>
      </c>
      <c r="D6" s="53">
        <v>0.18</v>
      </c>
      <c r="E6" s="53">
        <v>0.42</v>
      </c>
      <c r="F6" s="53"/>
      <c r="G6" s="44">
        <v>0.4</v>
      </c>
      <c r="H6" s="45" t="s">
        <v>104</v>
      </c>
      <c r="I6" s="46" t="s">
        <v>103</v>
      </c>
    </row>
    <row r="7" spans="1:9" ht="24.75" customHeight="1" x14ac:dyDescent="0.15">
      <c r="A7" s="57" t="s">
        <v>91</v>
      </c>
      <c r="B7" s="57"/>
      <c r="C7" s="57"/>
      <c r="D7" s="57"/>
      <c r="E7" s="57"/>
      <c r="F7" s="57"/>
      <c r="G7" s="57"/>
      <c r="H7" s="57"/>
      <c r="I7" s="57"/>
    </row>
  </sheetData>
  <mergeCells count="8">
    <mergeCell ref="A7:I7"/>
    <mergeCell ref="A1:I1"/>
    <mergeCell ref="D2:G2"/>
    <mergeCell ref="A2:A3"/>
    <mergeCell ref="B2:B3"/>
    <mergeCell ref="C2:C3"/>
    <mergeCell ref="H2:H3"/>
    <mergeCell ref="I2:I3"/>
  </mergeCells>
  <phoneticPr fontId="1" type="noConversion"/>
  <printOptions horizontalCentered="1"/>
  <pageMargins left="0.31496062992125984" right="0.31496062992125984" top="0.55118110236220474" bottom="0.74803149606299213" header="0.31496062992125984" footer="0.31496062992125984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1"/>
  <sheetViews>
    <sheetView zoomScaleNormal="100" workbookViewId="0">
      <selection activeCell="A28" sqref="A28:I28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96" t="s">
        <v>80</v>
      </c>
      <c r="B1" s="96"/>
      <c r="C1" s="96"/>
      <c r="D1" s="96"/>
      <c r="E1" s="96"/>
      <c r="F1" s="96"/>
      <c r="G1" s="96"/>
      <c r="H1" s="96"/>
      <c r="I1" s="96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x14ac:dyDescent="0.15">
      <c r="A4" s="87" t="s">
        <v>9</v>
      </c>
      <c r="B4" s="88"/>
      <c r="C4" s="19">
        <v>10000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21"/>
    </row>
    <row r="5" spans="1:9" s="3" customFormat="1" ht="24" customHeight="1" x14ac:dyDescent="0.15">
      <c r="A5" s="68" t="s">
        <v>47</v>
      </c>
      <c r="B5" s="4" t="s">
        <v>33</v>
      </c>
      <c r="C5" s="5"/>
      <c r="D5" s="5"/>
      <c r="E5" s="25">
        <f>SUM(F5:H5)</f>
        <v>0</v>
      </c>
      <c r="F5" s="25">
        <f>10000*D5*0.24</f>
        <v>0</v>
      </c>
      <c r="G5" s="25">
        <f>10000*D5*0.56</f>
        <v>0</v>
      </c>
      <c r="H5" s="25">
        <f>10000*D5*0.2</f>
        <v>0</v>
      </c>
      <c r="I5" s="6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6" si="1">SUM(F6:H6)</f>
        <v>0</v>
      </c>
      <c r="F6" s="25">
        <f t="shared" ref="F6:F27" si="2">10000*D6*0.24</f>
        <v>0</v>
      </c>
      <c r="G6" s="25">
        <f t="shared" ref="G6:G27" si="3">10000*D6*0.56</f>
        <v>0</v>
      </c>
      <c r="H6" s="25">
        <f t="shared" ref="H6:H27" si="4">10000*D6*0.2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/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>
        <f t="shared" si="4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/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6"/>
      <c r="F27" s="26">
        <f t="shared" si="2"/>
        <v>0</v>
      </c>
      <c r="G27" s="26">
        <f t="shared" si="3"/>
        <v>0</v>
      </c>
      <c r="H27" s="26">
        <f t="shared" si="4"/>
        <v>0</v>
      </c>
      <c r="I27" s="9"/>
    </row>
    <row r="28" spans="1:9" ht="27" customHeight="1" x14ac:dyDescent="0.15">
      <c r="A28" s="70" t="s">
        <v>81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I2:I3"/>
    <mergeCell ref="A4:B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zoomScaleNormal="100" workbookViewId="0">
      <selection activeCell="L16" sqref="L16"/>
    </sheetView>
  </sheetViews>
  <sheetFormatPr defaultRowHeight="13.5" x14ac:dyDescent="0.15"/>
  <cols>
    <col min="1" max="1" width="7.4414062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96" t="s">
        <v>82</v>
      </c>
      <c r="B1" s="96"/>
      <c r="C1" s="96"/>
      <c r="D1" s="96"/>
      <c r="E1" s="96"/>
      <c r="F1" s="96"/>
      <c r="G1" s="96"/>
      <c r="H1" s="96"/>
      <c r="I1" s="96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x14ac:dyDescent="0.15">
      <c r="A4" s="87" t="s">
        <v>9</v>
      </c>
      <c r="B4" s="88"/>
      <c r="C4" s="19">
        <v>5000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21"/>
    </row>
    <row r="5" spans="1:9" s="3" customFormat="1" ht="24" customHeight="1" x14ac:dyDescent="0.15">
      <c r="A5" s="68" t="s">
        <v>38</v>
      </c>
      <c r="B5" s="4" t="s">
        <v>37</v>
      </c>
      <c r="C5" s="5"/>
      <c r="D5" s="5"/>
      <c r="E5" s="25">
        <f>SUM(F5:H5)</f>
        <v>0</v>
      </c>
      <c r="F5" s="25">
        <f>5000*D5*0.24</f>
        <v>0</v>
      </c>
      <c r="G5" s="25">
        <f>5000*D5*0.56</f>
        <v>0</v>
      </c>
      <c r="H5" s="25">
        <f>5000*D5*0.2</f>
        <v>0</v>
      </c>
      <c r="I5" s="6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1">SUM(F6:H6)</f>
        <v>0</v>
      </c>
      <c r="F6" s="25">
        <f t="shared" ref="F6:F27" si="2">5000*D6*0.24</f>
        <v>0</v>
      </c>
      <c r="G6" s="25">
        <f t="shared" ref="G6:G27" si="3">5000*D6*0.56</f>
        <v>0</v>
      </c>
      <c r="H6" s="25">
        <f t="shared" ref="H6:H27" si="4">5000*D6*0.2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>
        <f t="shared" si="4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6">
        <f t="shared" si="1"/>
        <v>0</v>
      </c>
      <c r="F27" s="26">
        <f t="shared" si="2"/>
        <v>0</v>
      </c>
      <c r="G27" s="26">
        <f t="shared" si="3"/>
        <v>0</v>
      </c>
      <c r="H27" s="26">
        <f t="shared" si="4"/>
        <v>0</v>
      </c>
      <c r="I27" s="9"/>
    </row>
    <row r="28" spans="1:9" ht="27" customHeight="1" x14ac:dyDescent="0.15">
      <c r="A28" s="70" t="s">
        <v>83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28:I28"/>
    <mergeCell ref="A4:B4"/>
    <mergeCell ref="A5:A27"/>
    <mergeCell ref="A1:I1"/>
    <mergeCell ref="A2:B3"/>
    <mergeCell ref="C2:C3"/>
    <mergeCell ref="E2:H2"/>
    <mergeCell ref="I2:I3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1"/>
  <sheetViews>
    <sheetView zoomScaleNormal="100" workbookViewId="0">
      <selection activeCell="F15" sqref="F15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100" t="s">
        <v>84</v>
      </c>
      <c r="B1" s="100"/>
      <c r="C1" s="100"/>
      <c r="D1" s="100"/>
      <c r="E1" s="100"/>
      <c r="F1" s="100"/>
      <c r="G1" s="100"/>
      <c r="H1" s="100"/>
      <c r="I1" s="100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x14ac:dyDescent="0.15">
      <c r="A4" s="87" t="s">
        <v>9</v>
      </c>
      <c r="B4" s="88"/>
      <c r="C4" s="19">
        <v>50000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21"/>
    </row>
    <row r="5" spans="1:9" s="3" customFormat="1" ht="24" customHeight="1" x14ac:dyDescent="0.15">
      <c r="A5" s="68" t="s">
        <v>49</v>
      </c>
      <c r="B5" s="4" t="s">
        <v>33</v>
      </c>
      <c r="C5" s="5"/>
      <c r="D5" s="5"/>
      <c r="E5" s="25">
        <f>SUM(F5:H5)</f>
        <v>0</v>
      </c>
      <c r="F5" s="25">
        <f>50000*D5*0.21</f>
        <v>0</v>
      </c>
      <c r="G5" s="25">
        <f>50000*D5*0.49</f>
        <v>0</v>
      </c>
      <c r="H5" s="25">
        <f>50000*D5*0.3</f>
        <v>0</v>
      </c>
      <c r="I5" s="6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1">SUM(F6:H6)</f>
        <v>0</v>
      </c>
      <c r="F6" s="25">
        <f t="shared" ref="F6:F27" si="2">50000*D6*0.21</f>
        <v>0</v>
      </c>
      <c r="G6" s="25">
        <f t="shared" ref="G6:G27" si="3">50000*D6*0.49</f>
        <v>0</v>
      </c>
      <c r="H6" s="25">
        <f t="shared" ref="H6:H27" si="4">50000*D6*0.3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>
        <f t="shared" si="4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5">
        <f t="shared" si="1"/>
        <v>0</v>
      </c>
      <c r="F27" s="25">
        <f t="shared" si="2"/>
        <v>0</v>
      </c>
      <c r="G27" s="25">
        <f t="shared" si="3"/>
        <v>0</v>
      </c>
      <c r="H27" s="25">
        <f t="shared" si="4"/>
        <v>0</v>
      </c>
      <c r="I27" s="9"/>
    </row>
    <row r="28" spans="1:9" ht="27" customHeight="1" x14ac:dyDescent="0.15">
      <c r="A28" s="70" t="s">
        <v>57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I2:I3"/>
    <mergeCell ref="A4:B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1"/>
  <sheetViews>
    <sheetView zoomScaleNormal="100" workbookViewId="0">
      <selection activeCell="N32" sqref="N32"/>
    </sheetView>
  </sheetViews>
  <sheetFormatPr defaultRowHeight="13.5" x14ac:dyDescent="0.15"/>
  <cols>
    <col min="1" max="1" width="7.44140625" style="1" customWidth="1"/>
    <col min="2" max="2" width="5.6640625" bestFit="1" customWidth="1"/>
    <col min="3" max="3" width="7.109375" customWidth="1"/>
    <col min="4" max="4" width="6.109375" customWidth="1"/>
    <col min="5" max="5" width="7.5546875" customWidth="1"/>
    <col min="6" max="6" width="9.5546875" customWidth="1"/>
    <col min="7" max="7" width="8.21875" customWidth="1"/>
    <col min="8" max="10" width="10.77734375" customWidth="1"/>
    <col min="11" max="11" width="6" bestFit="1" customWidth="1"/>
    <col min="12" max="12" width="7.109375" customWidth="1"/>
    <col min="259" max="259" width="5.88671875" customWidth="1"/>
    <col min="260" max="260" width="20.5546875" customWidth="1"/>
    <col min="261" max="261" width="8.88671875" customWidth="1"/>
    <col min="262" max="262" width="7.5546875" customWidth="1"/>
    <col min="263" max="263" width="5.44140625" customWidth="1"/>
    <col min="265" max="266" width="8" customWidth="1"/>
    <col min="267" max="267" width="8.21875" customWidth="1"/>
    <col min="268" max="268" width="5.6640625" customWidth="1"/>
    <col min="515" max="515" width="5.88671875" customWidth="1"/>
    <col min="516" max="516" width="20.5546875" customWidth="1"/>
    <col min="517" max="517" width="8.88671875" customWidth="1"/>
    <col min="518" max="518" width="7.5546875" customWidth="1"/>
    <col min="519" max="519" width="5.44140625" customWidth="1"/>
    <col min="521" max="522" width="8" customWidth="1"/>
    <col min="523" max="523" width="8.21875" customWidth="1"/>
    <col min="524" max="524" width="5.6640625" customWidth="1"/>
    <col min="771" max="771" width="5.88671875" customWidth="1"/>
    <col min="772" max="772" width="20.5546875" customWidth="1"/>
    <col min="773" max="773" width="8.88671875" customWidth="1"/>
    <col min="774" max="774" width="7.5546875" customWidth="1"/>
    <col min="775" max="775" width="5.44140625" customWidth="1"/>
    <col min="777" max="778" width="8" customWidth="1"/>
    <col min="779" max="779" width="8.21875" customWidth="1"/>
    <col min="780" max="780" width="5.6640625" customWidth="1"/>
    <col min="1027" max="1027" width="5.88671875" customWidth="1"/>
    <col min="1028" max="1028" width="20.5546875" customWidth="1"/>
    <col min="1029" max="1029" width="8.88671875" customWidth="1"/>
    <col min="1030" max="1030" width="7.5546875" customWidth="1"/>
    <col min="1031" max="1031" width="5.44140625" customWidth="1"/>
    <col min="1033" max="1034" width="8" customWidth="1"/>
    <col min="1035" max="1035" width="8.21875" customWidth="1"/>
    <col min="1036" max="1036" width="5.6640625" customWidth="1"/>
    <col min="1283" max="1283" width="5.88671875" customWidth="1"/>
    <col min="1284" max="1284" width="20.5546875" customWidth="1"/>
    <col min="1285" max="1285" width="8.88671875" customWidth="1"/>
    <col min="1286" max="1286" width="7.5546875" customWidth="1"/>
    <col min="1287" max="1287" width="5.44140625" customWidth="1"/>
    <col min="1289" max="1290" width="8" customWidth="1"/>
    <col min="1291" max="1291" width="8.21875" customWidth="1"/>
    <col min="1292" max="1292" width="5.6640625" customWidth="1"/>
    <col min="1539" max="1539" width="5.88671875" customWidth="1"/>
    <col min="1540" max="1540" width="20.5546875" customWidth="1"/>
    <col min="1541" max="1541" width="8.88671875" customWidth="1"/>
    <col min="1542" max="1542" width="7.5546875" customWidth="1"/>
    <col min="1543" max="1543" width="5.44140625" customWidth="1"/>
    <col min="1545" max="1546" width="8" customWidth="1"/>
    <col min="1547" max="1547" width="8.21875" customWidth="1"/>
    <col min="1548" max="1548" width="5.6640625" customWidth="1"/>
    <col min="1795" max="1795" width="5.88671875" customWidth="1"/>
    <col min="1796" max="1796" width="20.5546875" customWidth="1"/>
    <col min="1797" max="1797" width="8.88671875" customWidth="1"/>
    <col min="1798" max="1798" width="7.5546875" customWidth="1"/>
    <col min="1799" max="1799" width="5.44140625" customWidth="1"/>
    <col min="1801" max="1802" width="8" customWidth="1"/>
    <col min="1803" max="1803" width="8.21875" customWidth="1"/>
    <col min="1804" max="1804" width="5.6640625" customWidth="1"/>
    <col min="2051" max="2051" width="5.88671875" customWidth="1"/>
    <col min="2052" max="2052" width="20.5546875" customWidth="1"/>
    <col min="2053" max="2053" width="8.88671875" customWidth="1"/>
    <col min="2054" max="2054" width="7.5546875" customWidth="1"/>
    <col min="2055" max="2055" width="5.44140625" customWidth="1"/>
    <col min="2057" max="2058" width="8" customWidth="1"/>
    <col min="2059" max="2059" width="8.21875" customWidth="1"/>
    <col min="2060" max="2060" width="5.6640625" customWidth="1"/>
    <col min="2307" max="2307" width="5.88671875" customWidth="1"/>
    <col min="2308" max="2308" width="20.5546875" customWidth="1"/>
    <col min="2309" max="2309" width="8.88671875" customWidth="1"/>
    <col min="2310" max="2310" width="7.5546875" customWidth="1"/>
    <col min="2311" max="2311" width="5.44140625" customWidth="1"/>
    <col min="2313" max="2314" width="8" customWidth="1"/>
    <col min="2315" max="2315" width="8.21875" customWidth="1"/>
    <col min="2316" max="2316" width="5.6640625" customWidth="1"/>
    <col min="2563" max="2563" width="5.88671875" customWidth="1"/>
    <col min="2564" max="2564" width="20.5546875" customWidth="1"/>
    <col min="2565" max="2565" width="8.88671875" customWidth="1"/>
    <col min="2566" max="2566" width="7.5546875" customWidth="1"/>
    <col min="2567" max="2567" width="5.44140625" customWidth="1"/>
    <col min="2569" max="2570" width="8" customWidth="1"/>
    <col min="2571" max="2571" width="8.21875" customWidth="1"/>
    <col min="2572" max="2572" width="5.6640625" customWidth="1"/>
    <col min="2819" max="2819" width="5.88671875" customWidth="1"/>
    <col min="2820" max="2820" width="20.5546875" customWidth="1"/>
    <col min="2821" max="2821" width="8.88671875" customWidth="1"/>
    <col min="2822" max="2822" width="7.5546875" customWidth="1"/>
    <col min="2823" max="2823" width="5.44140625" customWidth="1"/>
    <col min="2825" max="2826" width="8" customWidth="1"/>
    <col min="2827" max="2827" width="8.21875" customWidth="1"/>
    <col min="2828" max="2828" width="5.6640625" customWidth="1"/>
    <col min="3075" max="3075" width="5.88671875" customWidth="1"/>
    <col min="3076" max="3076" width="20.5546875" customWidth="1"/>
    <col min="3077" max="3077" width="8.88671875" customWidth="1"/>
    <col min="3078" max="3078" width="7.5546875" customWidth="1"/>
    <col min="3079" max="3079" width="5.44140625" customWidth="1"/>
    <col min="3081" max="3082" width="8" customWidth="1"/>
    <col min="3083" max="3083" width="8.21875" customWidth="1"/>
    <col min="3084" max="3084" width="5.6640625" customWidth="1"/>
    <col min="3331" max="3331" width="5.88671875" customWidth="1"/>
    <col min="3332" max="3332" width="20.5546875" customWidth="1"/>
    <col min="3333" max="3333" width="8.88671875" customWidth="1"/>
    <col min="3334" max="3334" width="7.5546875" customWidth="1"/>
    <col min="3335" max="3335" width="5.44140625" customWidth="1"/>
    <col min="3337" max="3338" width="8" customWidth="1"/>
    <col min="3339" max="3339" width="8.21875" customWidth="1"/>
    <col min="3340" max="3340" width="5.6640625" customWidth="1"/>
    <col min="3587" max="3587" width="5.88671875" customWidth="1"/>
    <col min="3588" max="3588" width="20.5546875" customWidth="1"/>
    <col min="3589" max="3589" width="8.88671875" customWidth="1"/>
    <col min="3590" max="3590" width="7.5546875" customWidth="1"/>
    <col min="3591" max="3591" width="5.44140625" customWidth="1"/>
    <col min="3593" max="3594" width="8" customWidth="1"/>
    <col min="3595" max="3595" width="8.21875" customWidth="1"/>
    <col min="3596" max="3596" width="5.6640625" customWidth="1"/>
    <col min="3843" max="3843" width="5.88671875" customWidth="1"/>
    <col min="3844" max="3844" width="20.5546875" customWidth="1"/>
    <col min="3845" max="3845" width="8.88671875" customWidth="1"/>
    <col min="3846" max="3846" width="7.5546875" customWidth="1"/>
    <col min="3847" max="3847" width="5.44140625" customWidth="1"/>
    <col min="3849" max="3850" width="8" customWidth="1"/>
    <col min="3851" max="3851" width="8.21875" customWidth="1"/>
    <col min="3852" max="3852" width="5.6640625" customWidth="1"/>
    <col min="4099" max="4099" width="5.88671875" customWidth="1"/>
    <col min="4100" max="4100" width="20.5546875" customWidth="1"/>
    <col min="4101" max="4101" width="8.88671875" customWidth="1"/>
    <col min="4102" max="4102" width="7.5546875" customWidth="1"/>
    <col min="4103" max="4103" width="5.44140625" customWidth="1"/>
    <col min="4105" max="4106" width="8" customWidth="1"/>
    <col min="4107" max="4107" width="8.21875" customWidth="1"/>
    <col min="4108" max="4108" width="5.6640625" customWidth="1"/>
    <col min="4355" max="4355" width="5.88671875" customWidth="1"/>
    <col min="4356" max="4356" width="20.5546875" customWidth="1"/>
    <col min="4357" max="4357" width="8.88671875" customWidth="1"/>
    <col min="4358" max="4358" width="7.5546875" customWidth="1"/>
    <col min="4359" max="4359" width="5.44140625" customWidth="1"/>
    <col min="4361" max="4362" width="8" customWidth="1"/>
    <col min="4363" max="4363" width="8.21875" customWidth="1"/>
    <col min="4364" max="4364" width="5.6640625" customWidth="1"/>
    <col min="4611" max="4611" width="5.88671875" customWidth="1"/>
    <col min="4612" max="4612" width="20.5546875" customWidth="1"/>
    <col min="4613" max="4613" width="8.88671875" customWidth="1"/>
    <col min="4614" max="4614" width="7.5546875" customWidth="1"/>
    <col min="4615" max="4615" width="5.44140625" customWidth="1"/>
    <col min="4617" max="4618" width="8" customWidth="1"/>
    <col min="4619" max="4619" width="8.21875" customWidth="1"/>
    <col min="4620" max="4620" width="5.6640625" customWidth="1"/>
    <col min="4867" max="4867" width="5.88671875" customWidth="1"/>
    <col min="4868" max="4868" width="20.5546875" customWidth="1"/>
    <col min="4869" max="4869" width="8.88671875" customWidth="1"/>
    <col min="4870" max="4870" width="7.5546875" customWidth="1"/>
    <col min="4871" max="4871" width="5.44140625" customWidth="1"/>
    <col min="4873" max="4874" width="8" customWidth="1"/>
    <col min="4875" max="4875" width="8.21875" customWidth="1"/>
    <col min="4876" max="4876" width="5.6640625" customWidth="1"/>
    <col min="5123" max="5123" width="5.88671875" customWidth="1"/>
    <col min="5124" max="5124" width="20.5546875" customWidth="1"/>
    <col min="5125" max="5125" width="8.88671875" customWidth="1"/>
    <col min="5126" max="5126" width="7.5546875" customWidth="1"/>
    <col min="5127" max="5127" width="5.44140625" customWidth="1"/>
    <col min="5129" max="5130" width="8" customWidth="1"/>
    <col min="5131" max="5131" width="8.21875" customWidth="1"/>
    <col min="5132" max="5132" width="5.6640625" customWidth="1"/>
    <col min="5379" max="5379" width="5.88671875" customWidth="1"/>
    <col min="5380" max="5380" width="20.5546875" customWidth="1"/>
    <col min="5381" max="5381" width="8.88671875" customWidth="1"/>
    <col min="5382" max="5382" width="7.5546875" customWidth="1"/>
    <col min="5383" max="5383" width="5.44140625" customWidth="1"/>
    <col min="5385" max="5386" width="8" customWidth="1"/>
    <col min="5387" max="5387" width="8.21875" customWidth="1"/>
    <col min="5388" max="5388" width="5.6640625" customWidth="1"/>
    <col min="5635" max="5635" width="5.88671875" customWidth="1"/>
    <col min="5636" max="5636" width="20.5546875" customWidth="1"/>
    <col min="5637" max="5637" width="8.88671875" customWidth="1"/>
    <col min="5638" max="5638" width="7.5546875" customWidth="1"/>
    <col min="5639" max="5639" width="5.44140625" customWidth="1"/>
    <col min="5641" max="5642" width="8" customWidth="1"/>
    <col min="5643" max="5643" width="8.21875" customWidth="1"/>
    <col min="5644" max="5644" width="5.6640625" customWidth="1"/>
    <col min="5891" max="5891" width="5.88671875" customWidth="1"/>
    <col min="5892" max="5892" width="20.5546875" customWidth="1"/>
    <col min="5893" max="5893" width="8.88671875" customWidth="1"/>
    <col min="5894" max="5894" width="7.5546875" customWidth="1"/>
    <col min="5895" max="5895" width="5.44140625" customWidth="1"/>
    <col min="5897" max="5898" width="8" customWidth="1"/>
    <col min="5899" max="5899" width="8.21875" customWidth="1"/>
    <col min="5900" max="5900" width="5.6640625" customWidth="1"/>
    <col min="6147" max="6147" width="5.88671875" customWidth="1"/>
    <col min="6148" max="6148" width="20.5546875" customWidth="1"/>
    <col min="6149" max="6149" width="8.88671875" customWidth="1"/>
    <col min="6150" max="6150" width="7.5546875" customWidth="1"/>
    <col min="6151" max="6151" width="5.44140625" customWidth="1"/>
    <col min="6153" max="6154" width="8" customWidth="1"/>
    <col min="6155" max="6155" width="8.21875" customWidth="1"/>
    <col min="6156" max="6156" width="5.6640625" customWidth="1"/>
    <col min="6403" max="6403" width="5.88671875" customWidth="1"/>
    <col min="6404" max="6404" width="20.5546875" customWidth="1"/>
    <col min="6405" max="6405" width="8.88671875" customWidth="1"/>
    <col min="6406" max="6406" width="7.5546875" customWidth="1"/>
    <col min="6407" max="6407" width="5.44140625" customWidth="1"/>
    <col min="6409" max="6410" width="8" customWidth="1"/>
    <col min="6411" max="6411" width="8.21875" customWidth="1"/>
    <col min="6412" max="6412" width="5.6640625" customWidth="1"/>
    <col min="6659" max="6659" width="5.88671875" customWidth="1"/>
    <col min="6660" max="6660" width="20.5546875" customWidth="1"/>
    <col min="6661" max="6661" width="8.88671875" customWidth="1"/>
    <col min="6662" max="6662" width="7.5546875" customWidth="1"/>
    <col min="6663" max="6663" width="5.44140625" customWidth="1"/>
    <col min="6665" max="6666" width="8" customWidth="1"/>
    <col min="6667" max="6667" width="8.21875" customWidth="1"/>
    <col min="6668" max="6668" width="5.6640625" customWidth="1"/>
    <col min="6915" max="6915" width="5.88671875" customWidth="1"/>
    <col min="6916" max="6916" width="20.5546875" customWidth="1"/>
    <col min="6917" max="6917" width="8.88671875" customWidth="1"/>
    <col min="6918" max="6918" width="7.5546875" customWidth="1"/>
    <col min="6919" max="6919" width="5.44140625" customWidth="1"/>
    <col min="6921" max="6922" width="8" customWidth="1"/>
    <col min="6923" max="6923" width="8.21875" customWidth="1"/>
    <col min="6924" max="6924" width="5.6640625" customWidth="1"/>
    <col min="7171" max="7171" width="5.88671875" customWidth="1"/>
    <col min="7172" max="7172" width="20.5546875" customWidth="1"/>
    <col min="7173" max="7173" width="8.88671875" customWidth="1"/>
    <col min="7174" max="7174" width="7.5546875" customWidth="1"/>
    <col min="7175" max="7175" width="5.44140625" customWidth="1"/>
    <col min="7177" max="7178" width="8" customWidth="1"/>
    <col min="7179" max="7179" width="8.21875" customWidth="1"/>
    <col min="7180" max="7180" width="5.6640625" customWidth="1"/>
    <col min="7427" max="7427" width="5.88671875" customWidth="1"/>
    <col min="7428" max="7428" width="20.5546875" customWidth="1"/>
    <col min="7429" max="7429" width="8.88671875" customWidth="1"/>
    <col min="7430" max="7430" width="7.5546875" customWidth="1"/>
    <col min="7431" max="7431" width="5.44140625" customWidth="1"/>
    <col min="7433" max="7434" width="8" customWidth="1"/>
    <col min="7435" max="7435" width="8.21875" customWidth="1"/>
    <col min="7436" max="7436" width="5.6640625" customWidth="1"/>
    <col min="7683" max="7683" width="5.88671875" customWidth="1"/>
    <col min="7684" max="7684" width="20.5546875" customWidth="1"/>
    <col min="7685" max="7685" width="8.88671875" customWidth="1"/>
    <col min="7686" max="7686" width="7.5546875" customWidth="1"/>
    <col min="7687" max="7687" width="5.44140625" customWidth="1"/>
    <col min="7689" max="7690" width="8" customWidth="1"/>
    <col min="7691" max="7691" width="8.21875" customWidth="1"/>
    <col min="7692" max="7692" width="5.6640625" customWidth="1"/>
    <col min="7939" max="7939" width="5.88671875" customWidth="1"/>
    <col min="7940" max="7940" width="20.5546875" customWidth="1"/>
    <col min="7941" max="7941" width="8.88671875" customWidth="1"/>
    <col min="7942" max="7942" width="7.5546875" customWidth="1"/>
    <col min="7943" max="7943" width="5.44140625" customWidth="1"/>
    <col min="7945" max="7946" width="8" customWidth="1"/>
    <col min="7947" max="7947" width="8.21875" customWidth="1"/>
    <col min="7948" max="7948" width="5.6640625" customWidth="1"/>
    <col min="8195" max="8195" width="5.88671875" customWidth="1"/>
    <col min="8196" max="8196" width="20.5546875" customWidth="1"/>
    <col min="8197" max="8197" width="8.88671875" customWidth="1"/>
    <col min="8198" max="8198" width="7.5546875" customWidth="1"/>
    <col min="8199" max="8199" width="5.44140625" customWidth="1"/>
    <col min="8201" max="8202" width="8" customWidth="1"/>
    <col min="8203" max="8203" width="8.21875" customWidth="1"/>
    <col min="8204" max="8204" width="5.6640625" customWidth="1"/>
    <col min="8451" max="8451" width="5.88671875" customWidth="1"/>
    <col min="8452" max="8452" width="20.5546875" customWidth="1"/>
    <col min="8453" max="8453" width="8.88671875" customWidth="1"/>
    <col min="8454" max="8454" width="7.5546875" customWidth="1"/>
    <col min="8455" max="8455" width="5.44140625" customWidth="1"/>
    <col min="8457" max="8458" width="8" customWidth="1"/>
    <col min="8459" max="8459" width="8.21875" customWidth="1"/>
    <col min="8460" max="8460" width="5.6640625" customWidth="1"/>
    <col min="8707" max="8707" width="5.88671875" customWidth="1"/>
    <col min="8708" max="8708" width="20.5546875" customWidth="1"/>
    <col min="8709" max="8709" width="8.88671875" customWidth="1"/>
    <col min="8710" max="8710" width="7.5546875" customWidth="1"/>
    <col min="8711" max="8711" width="5.44140625" customWidth="1"/>
    <col min="8713" max="8714" width="8" customWidth="1"/>
    <col min="8715" max="8715" width="8.21875" customWidth="1"/>
    <col min="8716" max="8716" width="5.6640625" customWidth="1"/>
    <col min="8963" max="8963" width="5.88671875" customWidth="1"/>
    <col min="8964" max="8964" width="20.5546875" customWidth="1"/>
    <col min="8965" max="8965" width="8.88671875" customWidth="1"/>
    <col min="8966" max="8966" width="7.5546875" customWidth="1"/>
    <col min="8967" max="8967" width="5.44140625" customWidth="1"/>
    <col min="8969" max="8970" width="8" customWidth="1"/>
    <col min="8971" max="8971" width="8.21875" customWidth="1"/>
    <col min="8972" max="8972" width="5.6640625" customWidth="1"/>
    <col min="9219" max="9219" width="5.88671875" customWidth="1"/>
    <col min="9220" max="9220" width="20.5546875" customWidth="1"/>
    <col min="9221" max="9221" width="8.88671875" customWidth="1"/>
    <col min="9222" max="9222" width="7.5546875" customWidth="1"/>
    <col min="9223" max="9223" width="5.44140625" customWidth="1"/>
    <col min="9225" max="9226" width="8" customWidth="1"/>
    <col min="9227" max="9227" width="8.21875" customWidth="1"/>
    <col min="9228" max="9228" width="5.6640625" customWidth="1"/>
    <col min="9475" max="9475" width="5.88671875" customWidth="1"/>
    <col min="9476" max="9476" width="20.5546875" customWidth="1"/>
    <col min="9477" max="9477" width="8.88671875" customWidth="1"/>
    <col min="9478" max="9478" width="7.5546875" customWidth="1"/>
    <col min="9479" max="9479" width="5.44140625" customWidth="1"/>
    <col min="9481" max="9482" width="8" customWidth="1"/>
    <col min="9483" max="9483" width="8.21875" customWidth="1"/>
    <col min="9484" max="9484" width="5.6640625" customWidth="1"/>
    <col min="9731" max="9731" width="5.88671875" customWidth="1"/>
    <col min="9732" max="9732" width="20.5546875" customWidth="1"/>
    <col min="9733" max="9733" width="8.88671875" customWidth="1"/>
    <col min="9734" max="9734" width="7.5546875" customWidth="1"/>
    <col min="9735" max="9735" width="5.44140625" customWidth="1"/>
    <col min="9737" max="9738" width="8" customWidth="1"/>
    <col min="9739" max="9739" width="8.21875" customWidth="1"/>
    <col min="9740" max="9740" width="5.6640625" customWidth="1"/>
    <col min="9987" max="9987" width="5.88671875" customWidth="1"/>
    <col min="9988" max="9988" width="20.5546875" customWidth="1"/>
    <col min="9989" max="9989" width="8.88671875" customWidth="1"/>
    <col min="9990" max="9990" width="7.5546875" customWidth="1"/>
    <col min="9991" max="9991" width="5.44140625" customWidth="1"/>
    <col min="9993" max="9994" width="8" customWidth="1"/>
    <col min="9995" max="9995" width="8.21875" customWidth="1"/>
    <col min="9996" max="9996" width="5.6640625" customWidth="1"/>
    <col min="10243" max="10243" width="5.88671875" customWidth="1"/>
    <col min="10244" max="10244" width="20.5546875" customWidth="1"/>
    <col min="10245" max="10245" width="8.88671875" customWidth="1"/>
    <col min="10246" max="10246" width="7.5546875" customWidth="1"/>
    <col min="10247" max="10247" width="5.44140625" customWidth="1"/>
    <col min="10249" max="10250" width="8" customWidth="1"/>
    <col min="10251" max="10251" width="8.21875" customWidth="1"/>
    <col min="10252" max="10252" width="5.6640625" customWidth="1"/>
    <col min="10499" max="10499" width="5.88671875" customWidth="1"/>
    <col min="10500" max="10500" width="20.5546875" customWidth="1"/>
    <col min="10501" max="10501" width="8.88671875" customWidth="1"/>
    <col min="10502" max="10502" width="7.5546875" customWidth="1"/>
    <col min="10503" max="10503" width="5.44140625" customWidth="1"/>
    <col min="10505" max="10506" width="8" customWidth="1"/>
    <col min="10507" max="10507" width="8.21875" customWidth="1"/>
    <col min="10508" max="10508" width="5.6640625" customWidth="1"/>
    <col min="10755" max="10755" width="5.88671875" customWidth="1"/>
    <col min="10756" max="10756" width="20.5546875" customWidth="1"/>
    <col min="10757" max="10757" width="8.88671875" customWidth="1"/>
    <col min="10758" max="10758" width="7.5546875" customWidth="1"/>
    <col min="10759" max="10759" width="5.44140625" customWidth="1"/>
    <col min="10761" max="10762" width="8" customWidth="1"/>
    <col min="10763" max="10763" width="8.21875" customWidth="1"/>
    <col min="10764" max="10764" width="5.6640625" customWidth="1"/>
    <col min="11011" max="11011" width="5.88671875" customWidth="1"/>
    <col min="11012" max="11012" width="20.5546875" customWidth="1"/>
    <col min="11013" max="11013" width="8.88671875" customWidth="1"/>
    <col min="11014" max="11014" width="7.5546875" customWidth="1"/>
    <col min="11015" max="11015" width="5.44140625" customWidth="1"/>
    <col min="11017" max="11018" width="8" customWidth="1"/>
    <col min="11019" max="11019" width="8.21875" customWidth="1"/>
    <col min="11020" max="11020" width="5.6640625" customWidth="1"/>
    <col min="11267" max="11267" width="5.88671875" customWidth="1"/>
    <col min="11268" max="11268" width="20.5546875" customWidth="1"/>
    <col min="11269" max="11269" width="8.88671875" customWidth="1"/>
    <col min="11270" max="11270" width="7.5546875" customWidth="1"/>
    <col min="11271" max="11271" width="5.44140625" customWidth="1"/>
    <col min="11273" max="11274" width="8" customWidth="1"/>
    <col min="11275" max="11275" width="8.21875" customWidth="1"/>
    <col min="11276" max="11276" width="5.6640625" customWidth="1"/>
    <col min="11523" max="11523" width="5.88671875" customWidth="1"/>
    <col min="11524" max="11524" width="20.5546875" customWidth="1"/>
    <col min="11525" max="11525" width="8.88671875" customWidth="1"/>
    <col min="11526" max="11526" width="7.5546875" customWidth="1"/>
    <col min="11527" max="11527" width="5.44140625" customWidth="1"/>
    <col min="11529" max="11530" width="8" customWidth="1"/>
    <col min="11531" max="11531" width="8.21875" customWidth="1"/>
    <col min="11532" max="11532" width="5.6640625" customWidth="1"/>
    <col min="11779" max="11779" width="5.88671875" customWidth="1"/>
    <col min="11780" max="11780" width="20.5546875" customWidth="1"/>
    <col min="11781" max="11781" width="8.88671875" customWidth="1"/>
    <col min="11782" max="11782" width="7.5546875" customWidth="1"/>
    <col min="11783" max="11783" width="5.44140625" customWidth="1"/>
    <col min="11785" max="11786" width="8" customWidth="1"/>
    <col min="11787" max="11787" width="8.21875" customWidth="1"/>
    <col min="11788" max="11788" width="5.6640625" customWidth="1"/>
    <col min="12035" max="12035" width="5.88671875" customWidth="1"/>
    <col min="12036" max="12036" width="20.5546875" customWidth="1"/>
    <col min="12037" max="12037" width="8.88671875" customWidth="1"/>
    <col min="12038" max="12038" width="7.5546875" customWidth="1"/>
    <col min="12039" max="12039" width="5.44140625" customWidth="1"/>
    <col min="12041" max="12042" width="8" customWidth="1"/>
    <col min="12043" max="12043" width="8.21875" customWidth="1"/>
    <col min="12044" max="12044" width="5.6640625" customWidth="1"/>
    <col min="12291" max="12291" width="5.88671875" customWidth="1"/>
    <col min="12292" max="12292" width="20.5546875" customWidth="1"/>
    <col min="12293" max="12293" width="8.88671875" customWidth="1"/>
    <col min="12294" max="12294" width="7.5546875" customWidth="1"/>
    <col min="12295" max="12295" width="5.44140625" customWidth="1"/>
    <col min="12297" max="12298" width="8" customWidth="1"/>
    <col min="12299" max="12299" width="8.21875" customWidth="1"/>
    <col min="12300" max="12300" width="5.6640625" customWidth="1"/>
    <col min="12547" max="12547" width="5.88671875" customWidth="1"/>
    <col min="12548" max="12548" width="20.5546875" customWidth="1"/>
    <col min="12549" max="12549" width="8.88671875" customWidth="1"/>
    <col min="12550" max="12550" width="7.5546875" customWidth="1"/>
    <col min="12551" max="12551" width="5.44140625" customWidth="1"/>
    <col min="12553" max="12554" width="8" customWidth="1"/>
    <col min="12555" max="12555" width="8.21875" customWidth="1"/>
    <col min="12556" max="12556" width="5.6640625" customWidth="1"/>
    <col min="12803" max="12803" width="5.88671875" customWidth="1"/>
    <col min="12804" max="12804" width="20.5546875" customWidth="1"/>
    <col min="12805" max="12805" width="8.88671875" customWidth="1"/>
    <col min="12806" max="12806" width="7.5546875" customWidth="1"/>
    <col min="12807" max="12807" width="5.44140625" customWidth="1"/>
    <col min="12809" max="12810" width="8" customWidth="1"/>
    <col min="12811" max="12811" width="8.21875" customWidth="1"/>
    <col min="12812" max="12812" width="5.6640625" customWidth="1"/>
    <col min="13059" max="13059" width="5.88671875" customWidth="1"/>
    <col min="13060" max="13060" width="20.5546875" customWidth="1"/>
    <col min="13061" max="13061" width="8.88671875" customWidth="1"/>
    <col min="13062" max="13062" width="7.5546875" customWidth="1"/>
    <col min="13063" max="13063" width="5.44140625" customWidth="1"/>
    <col min="13065" max="13066" width="8" customWidth="1"/>
    <col min="13067" max="13067" width="8.21875" customWidth="1"/>
    <col min="13068" max="13068" width="5.6640625" customWidth="1"/>
    <col min="13315" max="13315" width="5.88671875" customWidth="1"/>
    <col min="13316" max="13316" width="20.5546875" customWidth="1"/>
    <col min="13317" max="13317" width="8.88671875" customWidth="1"/>
    <col min="13318" max="13318" width="7.5546875" customWidth="1"/>
    <col min="13319" max="13319" width="5.44140625" customWidth="1"/>
    <col min="13321" max="13322" width="8" customWidth="1"/>
    <col min="13323" max="13323" width="8.21875" customWidth="1"/>
    <col min="13324" max="13324" width="5.6640625" customWidth="1"/>
    <col min="13571" max="13571" width="5.88671875" customWidth="1"/>
    <col min="13572" max="13572" width="20.5546875" customWidth="1"/>
    <col min="13573" max="13573" width="8.88671875" customWidth="1"/>
    <col min="13574" max="13574" width="7.5546875" customWidth="1"/>
    <col min="13575" max="13575" width="5.44140625" customWidth="1"/>
    <col min="13577" max="13578" width="8" customWidth="1"/>
    <col min="13579" max="13579" width="8.21875" customWidth="1"/>
    <col min="13580" max="13580" width="5.6640625" customWidth="1"/>
    <col min="13827" max="13827" width="5.88671875" customWidth="1"/>
    <col min="13828" max="13828" width="20.5546875" customWidth="1"/>
    <col min="13829" max="13829" width="8.88671875" customWidth="1"/>
    <col min="13830" max="13830" width="7.5546875" customWidth="1"/>
    <col min="13831" max="13831" width="5.44140625" customWidth="1"/>
    <col min="13833" max="13834" width="8" customWidth="1"/>
    <col min="13835" max="13835" width="8.21875" customWidth="1"/>
    <col min="13836" max="13836" width="5.6640625" customWidth="1"/>
    <col min="14083" max="14083" width="5.88671875" customWidth="1"/>
    <col min="14084" max="14084" width="20.5546875" customWidth="1"/>
    <col min="14085" max="14085" width="8.88671875" customWidth="1"/>
    <col min="14086" max="14086" width="7.5546875" customWidth="1"/>
    <col min="14087" max="14087" width="5.44140625" customWidth="1"/>
    <col min="14089" max="14090" width="8" customWidth="1"/>
    <col min="14091" max="14091" width="8.21875" customWidth="1"/>
    <col min="14092" max="14092" width="5.6640625" customWidth="1"/>
    <col min="14339" max="14339" width="5.88671875" customWidth="1"/>
    <col min="14340" max="14340" width="20.5546875" customWidth="1"/>
    <col min="14341" max="14341" width="8.88671875" customWidth="1"/>
    <col min="14342" max="14342" width="7.5546875" customWidth="1"/>
    <col min="14343" max="14343" width="5.44140625" customWidth="1"/>
    <col min="14345" max="14346" width="8" customWidth="1"/>
    <col min="14347" max="14347" width="8.21875" customWidth="1"/>
    <col min="14348" max="14348" width="5.6640625" customWidth="1"/>
    <col min="14595" max="14595" width="5.88671875" customWidth="1"/>
    <col min="14596" max="14596" width="20.5546875" customWidth="1"/>
    <col min="14597" max="14597" width="8.88671875" customWidth="1"/>
    <col min="14598" max="14598" width="7.5546875" customWidth="1"/>
    <col min="14599" max="14599" width="5.44140625" customWidth="1"/>
    <col min="14601" max="14602" width="8" customWidth="1"/>
    <col min="14603" max="14603" width="8.21875" customWidth="1"/>
    <col min="14604" max="14604" width="5.6640625" customWidth="1"/>
    <col min="14851" max="14851" width="5.88671875" customWidth="1"/>
    <col min="14852" max="14852" width="20.5546875" customWidth="1"/>
    <col min="14853" max="14853" width="8.88671875" customWidth="1"/>
    <col min="14854" max="14854" width="7.5546875" customWidth="1"/>
    <col min="14855" max="14855" width="5.44140625" customWidth="1"/>
    <col min="14857" max="14858" width="8" customWidth="1"/>
    <col min="14859" max="14859" width="8.21875" customWidth="1"/>
    <col min="14860" max="14860" width="5.6640625" customWidth="1"/>
    <col min="15107" max="15107" width="5.88671875" customWidth="1"/>
    <col min="15108" max="15108" width="20.5546875" customWidth="1"/>
    <col min="15109" max="15109" width="8.88671875" customWidth="1"/>
    <col min="15110" max="15110" width="7.5546875" customWidth="1"/>
    <col min="15111" max="15111" width="5.44140625" customWidth="1"/>
    <col min="15113" max="15114" width="8" customWidth="1"/>
    <col min="15115" max="15115" width="8.21875" customWidth="1"/>
    <col min="15116" max="15116" width="5.6640625" customWidth="1"/>
    <col min="15363" max="15363" width="5.88671875" customWidth="1"/>
    <col min="15364" max="15364" width="20.5546875" customWidth="1"/>
    <col min="15365" max="15365" width="8.88671875" customWidth="1"/>
    <col min="15366" max="15366" width="7.5546875" customWidth="1"/>
    <col min="15367" max="15367" width="5.44140625" customWidth="1"/>
    <col min="15369" max="15370" width="8" customWidth="1"/>
    <col min="15371" max="15371" width="8.21875" customWidth="1"/>
    <col min="15372" max="15372" width="5.6640625" customWidth="1"/>
    <col min="15619" max="15619" width="5.88671875" customWidth="1"/>
    <col min="15620" max="15620" width="20.5546875" customWidth="1"/>
    <col min="15621" max="15621" width="8.88671875" customWidth="1"/>
    <col min="15622" max="15622" width="7.5546875" customWidth="1"/>
    <col min="15623" max="15623" width="5.44140625" customWidth="1"/>
    <col min="15625" max="15626" width="8" customWidth="1"/>
    <col min="15627" max="15627" width="8.21875" customWidth="1"/>
    <col min="15628" max="15628" width="5.6640625" customWidth="1"/>
    <col min="15875" max="15875" width="5.88671875" customWidth="1"/>
    <col min="15876" max="15876" width="20.5546875" customWidth="1"/>
    <col min="15877" max="15877" width="8.88671875" customWidth="1"/>
    <col min="15878" max="15878" width="7.5546875" customWidth="1"/>
    <col min="15879" max="15879" width="5.44140625" customWidth="1"/>
    <col min="15881" max="15882" width="8" customWidth="1"/>
    <col min="15883" max="15883" width="8.21875" customWidth="1"/>
    <col min="15884" max="15884" width="5.6640625" customWidth="1"/>
    <col min="16131" max="16131" width="5.88671875" customWidth="1"/>
    <col min="16132" max="16132" width="20.5546875" customWidth="1"/>
    <col min="16133" max="16133" width="8.88671875" customWidth="1"/>
    <col min="16134" max="16134" width="7.5546875" customWidth="1"/>
    <col min="16135" max="16135" width="5.44140625" customWidth="1"/>
    <col min="16137" max="16138" width="8" customWidth="1"/>
    <col min="16139" max="16139" width="8.21875" customWidth="1"/>
    <col min="16140" max="16140" width="5.6640625" customWidth="1"/>
  </cols>
  <sheetData>
    <row r="1" spans="1:12" ht="36.75" customHeight="1" thickBot="1" x14ac:dyDescent="0.2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26.25" customHeight="1" x14ac:dyDescent="0.15">
      <c r="A2" s="85" t="s">
        <v>2</v>
      </c>
      <c r="B2" s="86"/>
      <c r="C2" s="89" t="s">
        <v>44</v>
      </c>
      <c r="D2" s="89"/>
      <c r="E2" s="86" t="s">
        <v>3</v>
      </c>
      <c r="F2" s="86"/>
      <c r="G2" s="86"/>
      <c r="H2" s="86" t="s">
        <v>4</v>
      </c>
      <c r="I2" s="86"/>
      <c r="J2" s="86"/>
      <c r="K2" s="86"/>
      <c r="L2" s="98" t="s">
        <v>1</v>
      </c>
    </row>
    <row r="3" spans="1:12" ht="26.25" customHeight="1" x14ac:dyDescent="0.15">
      <c r="A3" s="87"/>
      <c r="B3" s="88"/>
      <c r="C3" s="17" t="s">
        <v>42</v>
      </c>
      <c r="D3" s="17" t="s">
        <v>43</v>
      </c>
      <c r="E3" s="11" t="s">
        <v>41</v>
      </c>
      <c r="F3" s="11" t="s">
        <v>42</v>
      </c>
      <c r="G3" s="17" t="s">
        <v>32</v>
      </c>
      <c r="H3" s="17" t="s">
        <v>0</v>
      </c>
      <c r="I3" s="17" t="s">
        <v>6</v>
      </c>
      <c r="J3" s="17" t="s">
        <v>7</v>
      </c>
      <c r="K3" s="17" t="s">
        <v>8</v>
      </c>
      <c r="L3" s="99"/>
    </row>
    <row r="4" spans="1:12" ht="26.1" customHeight="1" x14ac:dyDescent="0.15">
      <c r="A4" s="87" t="s">
        <v>9</v>
      </c>
      <c r="B4" s="88"/>
      <c r="C4" s="33">
        <v>84</v>
      </c>
      <c r="D4" s="19">
        <v>60</v>
      </c>
      <c r="E4" s="19">
        <f>SUM(F4:G4)</f>
        <v>0</v>
      </c>
      <c r="F4" s="20">
        <f>SUM(F5:F27)</f>
        <v>0</v>
      </c>
      <c r="G4" s="20">
        <f>SUM(G5:G27)</f>
        <v>0</v>
      </c>
      <c r="H4" s="30">
        <f>SUM(H5:H27)</f>
        <v>0</v>
      </c>
      <c r="I4" s="30">
        <f t="shared" ref="I4:J4" si="0">SUM(I5:I27)</f>
        <v>0</v>
      </c>
      <c r="J4" s="30">
        <f t="shared" si="0"/>
        <v>0</v>
      </c>
      <c r="K4" s="20"/>
      <c r="L4" s="21"/>
    </row>
    <row r="5" spans="1:12" s="3" customFormat="1" ht="24" customHeight="1" x14ac:dyDescent="0.15">
      <c r="A5" s="68" t="s">
        <v>39</v>
      </c>
      <c r="B5" s="4" t="s">
        <v>37</v>
      </c>
      <c r="C5" s="4"/>
      <c r="D5" s="5"/>
      <c r="E5" s="5">
        <f>SUM(F5:G5)</f>
        <v>0</v>
      </c>
      <c r="F5" s="5"/>
      <c r="G5" s="5"/>
      <c r="H5" s="25">
        <f>SUM(I5:K5)</f>
        <v>0</v>
      </c>
      <c r="I5" s="25">
        <f>(F5*84)*0.3+(G5*60)*0.3</f>
        <v>0</v>
      </c>
      <c r="J5" s="25">
        <f>(F5*84)*0.7+(G5*60)*0.7</f>
        <v>0</v>
      </c>
      <c r="K5" s="5"/>
      <c r="L5" s="6"/>
    </row>
    <row r="6" spans="1:12" s="3" customFormat="1" ht="24" customHeight="1" x14ac:dyDescent="0.15">
      <c r="A6" s="68"/>
      <c r="B6" s="4" t="s">
        <v>10</v>
      </c>
      <c r="C6" s="4"/>
      <c r="D6" s="5"/>
      <c r="E6" s="5">
        <f t="shared" ref="E6:E27" si="1">SUM(F6:G6)</f>
        <v>0</v>
      </c>
      <c r="F6" s="5"/>
      <c r="G6" s="5"/>
      <c r="H6" s="25">
        <f t="shared" ref="H6:H27" si="2">SUM(I6:K6)</f>
        <v>0</v>
      </c>
      <c r="I6" s="25">
        <f t="shared" ref="I6:I27" si="3">(F6*84)*0.3+(G6*60)*0.3</f>
        <v>0</v>
      </c>
      <c r="J6" s="25">
        <f t="shared" ref="J6:J27" si="4">(F6*84)*0.7+(G6*60)*0.7</f>
        <v>0</v>
      </c>
      <c r="K6" s="5"/>
      <c r="L6" s="6"/>
    </row>
    <row r="7" spans="1:12" s="3" customFormat="1" ht="24" customHeight="1" x14ac:dyDescent="0.15">
      <c r="A7" s="68"/>
      <c r="B7" s="4" t="s">
        <v>11</v>
      </c>
      <c r="C7" s="4"/>
      <c r="D7" s="5"/>
      <c r="E7" s="5">
        <f t="shared" si="1"/>
        <v>0</v>
      </c>
      <c r="F7" s="5"/>
      <c r="G7" s="5"/>
      <c r="H7" s="25">
        <f t="shared" si="2"/>
        <v>0</v>
      </c>
      <c r="I7" s="25">
        <f t="shared" si="3"/>
        <v>0</v>
      </c>
      <c r="J7" s="25">
        <f t="shared" si="4"/>
        <v>0</v>
      </c>
      <c r="K7" s="5"/>
      <c r="L7" s="6"/>
    </row>
    <row r="8" spans="1:12" s="3" customFormat="1" ht="24" customHeight="1" x14ac:dyDescent="0.15">
      <c r="A8" s="68"/>
      <c r="B8" s="4" t="s">
        <v>12</v>
      </c>
      <c r="C8" s="4"/>
      <c r="D8" s="5"/>
      <c r="E8" s="5">
        <f t="shared" si="1"/>
        <v>0</v>
      </c>
      <c r="F8" s="5"/>
      <c r="G8" s="5"/>
      <c r="H8" s="25">
        <f t="shared" si="2"/>
        <v>0</v>
      </c>
      <c r="I8" s="25">
        <f t="shared" si="3"/>
        <v>0</v>
      </c>
      <c r="J8" s="25">
        <f t="shared" si="4"/>
        <v>0</v>
      </c>
      <c r="K8" s="5"/>
      <c r="L8" s="6"/>
    </row>
    <row r="9" spans="1:12" s="3" customFormat="1" ht="24" customHeight="1" x14ac:dyDescent="0.15">
      <c r="A9" s="68"/>
      <c r="B9" s="4" t="s">
        <v>13</v>
      </c>
      <c r="C9" s="4"/>
      <c r="D9" s="5"/>
      <c r="E9" s="5">
        <f t="shared" si="1"/>
        <v>0</v>
      </c>
      <c r="F9" s="5"/>
      <c r="G9" s="5"/>
      <c r="H9" s="25">
        <f t="shared" si="2"/>
        <v>0</v>
      </c>
      <c r="I9" s="25">
        <f t="shared" si="3"/>
        <v>0</v>
      </c>
      <c r="J9" s="25">
        <f t="shared" si="4"/>
        <v>0</v>
      </c>
      <c r="K9" s="5"/>
      <c r="L9" s="6"/>
    </row>
    <row r="10" spans="1:12" s="3" customFormat="1" ht="24" customHeight="1" x14ac:dyDescent="0.15">
      <c r="A10" s="68"/>
      <c r="B10" s="4" t="s">
        <v>14</v>
      </c>
      <c r="C10" s="4"/>
      <c r="D10" s="5"/>
      <c r="E10" s="5">
        <f t="shared" si="1"/>
        <v>0</v>
      </c>
      <c r="F10" s="5"/>
      <c r="G10" s="5"/>
      <c r="H10" s="25">
        <f t="shared" si="2"/>
        <v>0</v>
      </c>
      <c r="I10" s="25">
        <f t="shared" si="3"/>
        <v>0</v>
      </c>
      <c r="J10" s="25">
        <f t="shared" si="4"/>
        <v>0</v>
      </c>
      <c r="K10" s="5"/>
      <c r="L10" s="6"/>
    </row>
    <row r="11" spans="1:12" s="3" customFormat="1" ht="24" customHeight="1" x14ac:dyDescent="0.15">
      <c r="A11" s="68"/>
      <c r="B11" s="4" t="s">
        <v>15</v>
      </c>
      <c r="C11" s="4"/>
      <c r="D11" s="5"/>
      <c r="E11" s="5">
        <f t="shared" si="1"/>
        <v>0</v>
      </c>
      <c r="F11" s="5"/>
      <c r="G11" s="5"/>
      <c r="H11" s="25">
        <f t="shared" si="2"/>
        <v>0</v>
      </c>
      <c r="I11" s="25">
        <f t="shared" si="3"/>
        <v>0</v>
      </c>
      <c r="J11" s="25">
        <f t="shared" si="4"/>
        <v>0</v>
      </c>
      <c r="K11" s="5"/>
      <c r="L11" s="6"/>
    </row>
    <row r="12" spans="1:12" s="3" customFormat="1" ht="24" customHeight="1" x14ac:dyDescent="0.15">
      <c r="A12" s="68"/>
      <c r="B12" s="4" t="s">
        <v>16</v>
      </c>
      <c r="C12" s="4"/>
      <c r="D12" s="5"/>
      <c r="E12" s="5">
        <f t="shared" si="1"/>
        <v>0</v>
      </c>
      <c r="F12" s="5"/>
      <c r="G12" s="5"/>
      <c r="H12" s="25">
        <f t="shared" si="2"/>
        <v>0</v>
      </c>
      <c r="I12" s="25">
        <f t="shared" si="3"/>
        <v>0</v>
      </c>
      <c r="J12" s="25">
        <f t="shared" si="4"/>
        <v>0</v>
      </c>
      <c r="K12" s="5"/>
      <c r="L12" s="6"/>
    </row>
    <row r="13" spans="1:12" s="3" customFormat="1" ht="24" customHeight="1" x14ac:dyDescent="0.15">
      <c r="A13" s="68"/>
      <c r="B13" s="4" t="s">
        <v>17</v>
      </c>
      <c r="C13" s="4"/>
      <c r="D13" s="5"/>
      <c r="E13" s="5">
        <f t="shared" si="1"/>
        <v>0</v>
      </c>
      <c r="F13" s="5"/>
      <c r="G13" s="5"/>
      <c r="H13" s="25">
        <f t="shared" si="2"/>
        <v>0</v>
      </c>
      <c r="I13" s="25">
        <f t="shared" si="3"/>
        <v>0</v>
      </c>
      <c r="J13" s="25">
        <f t="shared" si="4"/>
        <v>0</v>
      </c>
      <c r="K13" s="5"/>
      <c r="L13" s="6"/>
    </row>
    <row r="14" spans="1:12" s="3" customFormat="1" ht="24" customHeight="1" x14ac:dyDescent="0.15">
      <c r="A14" s="68"/>
      <c r="B14" s="4" t="s">
        <v>18</v>
      </c>
      <c r="C14" s="4"/>
      <c r="D14" s="5"/>
      <c r="E14" s="5">
        <f t="shared" si="1"/>
        <v>0</v>
      </c>
      <c r="F14" s="5"/>
      <c r="G14" s="5"/>
      <c r="H14" s="25">
        <f t="shared" si="2"/>
        <v>0</v>
      </c>
      <c r="I14" s="25">
        <f t="shared" si="3"/>
        <v>0</v>
      </c>
      <c r="J14" s="25">
        <f t="shared" si="4"/>
        <v>0</v>
      </c>
      <c r="K14" s="5"/>
      <c r="L14" s="6"/>
    </row>
    <row r="15" spans="1:12" s="3" customFormat="1" ht="24" customHeight="1" x14ac:dyDescent="0.15">
      <c r="A15" s="68"/>
      <c r="B15" s="4" t="s">
        <v>19</v>
      </c>
      <c r="C15" s="4"/>
      <c r="D15" s="5"/>
      <c r="E15" s="5">
        <f t="shared" si="1"/>
        <v>0</v>
      </c>
      <c r="F15" s="5"/>
      <c r="G15" s="5"/>
      <c r="H15" s="25">
        <f t="shared" si="2"/>
        <v>0</v>
      </c>
      <c r="I15" s="25">
        <f t="shared" si="3"/>
        <v>0</v>
      </c>
      <c r="J15" s="25">
        <f t="shared" si="4"/>
        <v>0</v>
      </c>
      <c r="K15" s="5"/>
      <c r="L15" s="6"/>
    </row>
    <row r="16" spans="1:12" s="3" customFormat="1" ht="24" customHeight="1" x14ac:dyDescent="0.15">
      <c r="A16" s="68"/>
      <c r="B16" s="4" t="s">
        <v>20</v>
      </c>
      <c r="C16" s="4"/>
      <c r="D16" s="5"/>
      <c r="E16" s="5">
        <f t="shared" si="1"/>
        <v>0</v>
      </c>
      <c r="F16" s="5"/>
      <c r="G16" s="5"/>
      <c r="H16" s="25">
        <f t="shared" si="2"/>
        <v>0</v>
      </c>
      <c r="I16" s="25">
        <f t="shared" si="3"/>
        <v>0</v>
      </c>
      <c r="J16" s="25">
        <f t="shared" si="4"/>
        <v>0</v>
      </c>
      <c r="K16" s="5"/>
      <c r="L16" s="6"/>
    </row>
    <row r="17" spans="1:12" s="3" customFormat="1" ht="24" customHeight="1" x14ac:dyDescent="0.15">
      <c r="A17" s="68"/>
      <c r="B17" s="4" t="s">
        <v>21</v>
      </c>
      <c r="C17" s="4"/>
      <c r="D17" s="5"/>
      <c r="E17" s="5">
        <f t="shared" si="1"/>
        <v>0</v>
      </c>
      <c r="F17" s="5"/>
      <c r="G17" s="5"/>
      <c r="H17" s="25">
        <f t="shared" si="2"/>
        <v>0</v>
      </c>
      <c r="I17" s="25">
        <f t="shared" si="3"/>
        <v>0</v>
      </c>
      <c r="J17" s="25">
        <f t="shared" si="4"/>
        <v>0</v>
      </c>
      <c r="K17" s="5"/>
      <c r="L17" s="6"/>
    </row>
    <row r="18" spans="1:12" s="3" customFormat="1" ht="24" customHeight="1" x14ac:dyDescent="0.15">
      <c r="A18" s="68"/>
      <c r="B18" s="4" t="s">
        <v>22</v>
      </c>
      <c r="C18" s="4"/>
      <c r="D18" s="5"/>
      <c r="E18" s="5">
        <f t="shared" si="1"/>
        <v>0</v>
      </c>
      <c r="F18" s="5"/>
      <c r="G18" s="5"/>
      <c r="H18" s="25">
        <f t="shared" si="2"/>
        <v>0</v>
      </c>
      <c r="I18" s="25">
        <f t="shared" si="3"/>
        <v>0</v>
      </c>
      <c r="J18" s="25">
        <f t="shared" si="4"/>
        <v>0</v>
      </c>
      <c r="K18" s="5"/>
      <c r="L18" s="6"/>
    </row>
    <row r="19" spans="1:12" s="3" customFormat="1" ht="24" customHeight="1" x14ac:dyDescent="0.15">
      <c r="A19" s="68"/>
      <c r="B19" s="4" t="s">
        <v>23</v>
      </c>
      <c r="C19" s="4"/>
      <c r="D19" s="5"/>
      <c r="E19" s="5">
        <f t="shared" si="1"/>
        <v>0</v>
      </c>
      <c r="F19" s="5"/>
      <c r="G19" s="5"/>
      <c r="H19" s="25">
        <f t="shared" si="2"/>
        <v>0</v>
      </c>
      <c r="I19" s="25">
        <f t="shared" si="3"/>
        <v>0</v>
      </c>
      <c r="J19" s="25">
        <f t="shared" si="4"/>
        <v>0</v>
      </c>
      <c r="K19" s="5"/>
      <c r="L19" s="6"/>
    </row>
    <row r="20" spans="1:12" s="3" customFormat="1" ht="24" customHeight="1" x14ac:dyDescent="0.15">
      <c r="A20" s="68"/>
      <c r="B20" s="4" t="s">
        <v>24</v>
      </c>
      <c r="C20" s="4"/>
      <c r="D20" s="5"/>
      <c r="E20" s="5">
        <f t="shared" si="1"/>
        <v>0</v>
      </c>
      <c r="F20" s="5"/>
      <c r="G20" s="5"/>
      <c r="H20" s="25">
        <f t="shared" si="2"/>
        <v>0</v>
      </c>
      <c r="I20" s="25">
        <f t="shared" si="3"/>
        <v>0</v>
      </c>
      <c r="J20" s="25">
        <f t="shared" si="4"/>
        <v>0</v>
      </c>
      <c r="K20" s="5"/>
      <c r="L20" s="6"/>
    </row>
    <row r="21" spans="1:12" s="3" customFormat="1" ht="24" customHeight="1" x14ac:dyDescent="0.15">
      <c r="A21" s="68"/>
      <c r="B21" s="4" t="s">
        <v>25</v>
      </c>
      <c r="C21" s="4"/>
      <c r="D21" s="5"/>
      <c r="E21" s="5">
        <f t="shared" si="1"/>
        <v>0</v>
      </c>
      <c r="F21" s="5"/>
      <c r="G21" s="5"/>
      <c r="H21" s="25">
        <f t="shared" si="2"/>
        <v>0</v>
      </c>
      <c r="I21" s="25">
        <f t="shared" si="3"/>
        <v>0</v>
      </c>
      <c r="J21" s="25">
        <f t="shared" si="4"/>
        <v>0</v>
      </c>
      <c r="K21" s="5"/>
      <c r="L21" s="6"/>
    </row>
    <row r="22" spans="1:12" s="3" customFormat="1" ht="24" customHeight="1" x14ac:dyDescent="0.15">
      <c r="A22" s="68"/>
      <c r="B22" s="4" t="s">
        <v>26</v>
      </c>
      <c r="C22" s="4"/>
      <c r="D22" s="5"/>
      <c r="E22" s="5">
        <f t="shared" si="1"/>
        <v>0</v>
      </c>
      <c r="F22" s="5"/>
      <c r="G22" s="5"/>
      <c r="H22" s="25">
        <f t="shared" si="2"/>
        <v>0</v>
      </c>
      <c r="I22" s="25">
        <f t="shared" si="3"/>
        <v>0</v>
      </c>
      <c r="J22" s="25">
        <f t="shared" si="4"/>
        <v>0</v>
      </c>
      <c r="K22" s="5"/>
      <c r="L22" s="6"/>
    </row>
    <row r="23" spans="1:12" s="2" customFormat="1" ht="24" customHeight="1" x14ac:dyDescent="0.15">
      <c r="A23" s="68"/>
      <c r="B23" s="4" t="s">
        <v>27</v>
      </c>
      <c r="C23" s="4"/>
      <c r="D23" s="5"/>
      <c r="E23" s="5">
        <f t="shared" si="1"/>
        <v>0</v>
      </c>
      <c r="F23" s="5"/>
      <c r="G23" s="5"/>
      <c r="H23" s="25">
        <f t="shared" si="2"/>
        <v>0</v>
      </c>
      <c r="I23" s="25">
        <f t="shared" si="3"/>
        <v>0</v>
      </c>
      <c r="J23" s="25">
        <f t="shared" si="4"/>
        <v>0</v>
      </c>
      <c r="K23" s="5"/>
      <c r="L23" s="6"/>
    </row>
    <row r="24" spans="1:12" s="2" customFormat="1" ht="24" customHeight="1" x14ac:dyDescent="0.15">
      <c r="A24" s="68"/>
      <c r="B24" s="4" t="s">
        <v>28</v>
      </c>
      <c r="C24" s="4"/>
      <c r="D24" s="5"/>
      <c r="E24" s="5">
        <f t="shared" si="1"/>
        <v>0</v>
      </c>
      <c r="F24" s="5"/>
      <c r="G24" s="5"/>
      <c r="H24" s="25">
        <f t="shared" si="2"/>
        <v>0</v>
      </c>
      <c r="I24" s="25">
        <f t="shared" si="3"/>
        <v>0</v>
      </c>
      <c r="J24" s="25">
        <f t="shared" si="4"/>
        <v>0</v>
      </c>
      <c r="K24" s="5"/>
      <c r="L24" s="6"/>
    </row>
    <row r="25" spans="1:12" s="2" customFormat="1" ht="24" customHeight="1" x14ac:dyDescent="0.15">
      <c r="A25" s="68"/>
      <c r="B25" s="4" t="s">
        <v>29</v>
      </c>
      <c r="C25" s="4"/>
      <c r="D25" s="5"/>
      <c r="E25" s="5">
        <f t="shared" si="1"/>
        <v>0</v>
      </c>
      <c r="F25" s="5"/>
      <c r="G25" s="5"/>
      <c r="H25" s="25">
        <f t="shared" si="2"/>
        <v>0</v>
      </c>
      <c r="I25" s="25">
        <f t="shared" si="3"/>
        <v>0</v>
      </c>
      <c r="J25" s="25">
        <f t="shared" si="4"/>
        <v>0</v>
      </c>
      <c r="K25" s="5"/>
      <c r="L25" s="6"/>
    </row>
    <row r="26" spans="1:12" ht="24" customHeight="1" x14ac:dyDescent="0.15">
      <c r="A26" s="68"/>
      <c r="B26" s="4" t="s">
        <v>30</v>
      </c>
      <c r="C26" s="4"/>
      <c r="D26" s="5"/>
      <c r="E26" s="5">
        <f t="shared" si="1"/>
        <v>0</v>
      </c>
      <c r="F26" s="5"/>
      <c r="G26" s="5"/>
      <c r="H26" s="25">
        <f t="shared" si="2"/>
        <v>0</v>
      </c>
      <c r="I26" s="25">
        <f t="shared" si="3"/>
        <v>0</v>
      </c>
      <c r="J26" s="25">
        <f t="shared" si="4"/>
        <v>0</v>
      </c>
      <c r="K26" s="5"/>
      <c r="L26" s="6"/>
    </row>
    <row r="27" spans="1:12" ht="24" customHeight="1" thickBot="1" x14ac:dyDescent="0.2">
      <c r="A27" s="69"/>
      <c r="B27" s="7" t="s">
        <v>31</v>
      </c>
      <c r="C27" s="7"/>
      <c r="D27" s="8"/>
      <c r="E27" s="8">
        <f t="shared" si="1"/>
        <v>0</v>
      </c>
      <c r="F27" s="8"/>
      <c r="G27" s="8"/>
      <c r="H27" s="26">
        <f t="shared" si="2"/>
        <v>0</v>
      </c>
      <c r="I27" s="26">
        <f t="shared" si="3"/>
        <v>0</v>
      </c>
      <c r="J27" s="26">
        <f t="shared" si="4"/>
        <v>0</v>
      </c>
      <c r="K27" s="8"/>
      <c r="L27" s="9"/>
    </row>
    <row r="28" spans="1:12" ht="27" customHeight="1" x14ac:dyDescent="0.15">
      <c r="A28" s="70" t="s">
        <v>56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</row>
    <row r="40" spans="2:13" ht="4.5" customHeight="1" x14ac:dyDescent="0.15"/>
    <row r="41" spans="2:13" s="1" customFormat="1" ht="27" customHeight="1" x14ac:dyDescent="0.15">
      <c r="B41"/>
      <c r="C41"/>
      <c r="D41"/>
      <c r="E41"/>
      <c r="F41"/>
      <c r="G41"/>
      <c r="H41"/>
      <c r="I41"/>
      <c r="J41"/>
      <c r="K41"/>
      <c r="L41"/>
      <c r="M41"/>
    </row>
  </sheetData>
  <mergeCells count="9">
    <mergeCell ref="A5:A27"/>
    <mergeCell ref="A28:L28"/>
    <mergeCell ref="A1:L1"/>
    <mergeCell ref="A2:B3"/>
    <mergeCell ref="H2:K2"/>
    <mergeCell ref="L2:L3"/>
    <mergeCell ref="A4:B4"/>
    <mergeCell ref="E2:G2"/>
    <mergeCell ref="C2:D2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zoomScaleNormal="100" workbookViewId="0">
      <selection activeCell="E22" sqref="E22"/>
    </sheetView>
  </sheetViews>
  <sheetFormatPr defaultRowHeight="13.5" x14ac:dyDescent="0.15"/>
  <cols>
    <col min="1" max="1" width="8.5546875" style="1" customWidth="1"/>
    <col min="2" max="2" width="8" customWidth="1"/>
    <col min="3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71" t="s">
        <v>58</v>
      </c>
      <c r="B1" s="71"/>
      <c r="C1" s="71"/>
      <c r="D1" s="71"/>
      <c r="E1" s="71"/>
      <c r="F1" s="71"/>
      <c r="G1" s="71"/>
      <c r="H1" s="71"/>
      <c r="I1" s="71"/>
    </row>
    <row r="2" spans="1:9" ht="26.25" customHeight="1" x14ac:dyDescent="0.15">
      <c r="A2" s="72" t="s">
        <v>61</v>
      </c>
      <c r="B2" s="73"/>
      <c r="C2" s="76" t="s">
        <v>64</v>
      </c>
      <c r="D2" s="80" t="s">
        <v>66</v>
      </c>
      <c r="E2" s="73" t="s">
        <v>62</v>
      </c>
      <c r="F2" s="73"/>
      <c r="G2" s="73"/>
      <c r="H2" s="73"/>
      <c r="I2" s="82" t="s">
        <v>65</v>
      </c>
    </row>
    <row r="3" spans="1:9" ht="26.25" customHeight="1" x14ac:dyDescent="0.15">
      <c r="A3" s="74"/>
      <c r="B3" s="75"/>
      <c r="C3" s="77"/>
      <c r="D3" s="81"/>
      <c r="E3" s="10" t="s">
        <v>60</v>
      </c>
      <c r="F3" s="11" t="s">
        <v>67</v>
      </c>
      <c r="G3" s="11" t="s">
        <v>68</v>
      </c>
      <c r="H3" s="11" t="s">
        <v>69</v>
      </c>
      <c r="I3" s="83"/>
    </row>
    <row r="4" spans="1:9" ht="32.25" customHeight="1" thickBot="1" x14ac:dyDescent="0.2">
      <c r="A4" s="78" t="s">
        <v>63</v>
      </c>
      <c r="B4" s="79"/>
      <c r="C4" s="15">
        <v>60</v>
      </c>
      <c r="D4" s="16">
        <f>SUM(D5:D27)</f>
        <v>0</v>
      </c>
      <c r="E4" s="16">
        <f>SUM(E5:E27)</f>
        <v>0</v>
      </c>
      <c r="F4" s="16">
        <f t="shared" ref="F4:H4" si="0">SUM(F5:F27)</f>
        <v>0</v>
      </c>
      <c r="G4" s="16">
        <f t="shared" si="0"/>
        <v>0</v>
      </c>
      <c r="H4" s="16">
        <f t="shared" si="0"/>
        <v>0</v>
      </c>
      <c r="I4" s="84"/>
    </row>
    <row r="5" spans="1:9" s="3" customFormat="1" ht="24" customHeight="1" thickTop="1" x14ac:dyDescent="0.15">
      <c r="A5" s="67" t="s">
        <v>40</v>
      </c>
      <c r="B5" s="12" t="s">
        <v>37</v>
      </c>
      <c r="C5" s="13"/>
      <c r="D5" s="13"/>
      <c r="E5" s="24">
        <f>SUM(F5:H5)</f>
        <v>0</v>
      </c>
      <c r="F5" s="24">
        <f>60*D5*90*0.24</f>
        <v>0</v>
      </c>
      <c r="G5" s="24">
        <f>60*D5*90*0.56</f>
        <v>0</v>
      </c>
      <c r="H5" s="24">
        <f>60*D5*90*0.2</f>
        <v>0</v>
      </c>
      <c r="I5" s="14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1">SUM(F6:H6)</f>
        <v>0</v>
      </c>
      <c r="F6" s="25">
        <f t="shared" ref="F6:F27" si="2">60*D6*90*0.24</f>
        <v>0</v>
      </c>
      <c r="G6" s="25">
        <f t="shared" ref="G6:G27" si="3">60*D6*90*0.56</f>
        <v>0</v>
      </c>
      <c r="H6" s="25">
        <f t="shared" ref="H6:H27" si="4">60*D6*90*0.2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>
        <f t="shared" si="4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6">
        <f t="shared" si="1"/>
        <v>0</v>
      </c>
      <c r="F27" s="26">
        <f t="shared" si="2"/>
        <v>0</v>
      </c>
      <c r="G27" s="26">
        <f t="shared" si="3"/>
        <v>0</v>
      </c>
      <c r="H27" s="26">
        <f t="shared" si="4"/>
        <v>0</v>
      </c>
      <c r="I27" s="9"/>
    </row>
    <row r="28" spans="1:9" ht="27" customHeight="1" x14ac:dyDescent="0.15">
      <c r="A28" s="70" t="s">
        <v>59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9">
    <mergeCell ref="A5:A27"/>
    <mergeCell ref="A28:I28"/>
    <mergeCell ref="A1:I1"/>
    <mergeCell ref="A2:B3"/>
    <mergeCell ref="C2:C3"/>
    <mergeCell ref="E2:H2"/>
    <mergeCell ref="A4:B4"/>
    <mergeCell ref="D2:D3"/>
    <mergeCell ref="I2:I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Normal="100" workbookViewId="0">
      <selection activeCell="E21" sqref="E21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71" t="s">
        <v>70</v>
      </c>
      <c r="B1" s="71"/>
      <c r="C1" s="71"/>
      <c r="D1" s="71"/>
      <c r="E1" s="71"/>
      <c r="F1" s="71"/>
      <c r="G1" s="71"/>
      <c r="H1" s="71"/>
      <c r="I1" s="71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3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4"/>
    </row>
    <row r="4" spans="1:9" ht="26.1" customHeight="1" thickBot="1" x14ac:dyDescent="0.2">
      <c r="A4" s="91" t="s">
        <v>9</v>
      </c>
      <c r="B4" s="92"/>
      <c r="C4" s="22">
        <v>120000</v>
      </c>
      <c r="D4" s="16">
        <f>SUM(D5:D27)</f>
        <v>0</v>
      </c>
      <c r="E4" s="16">
        <f>SUM(E5:E27)</f>
        <v>0</v>
      </c>
      <c r="F4" s="16">
        <f t="shared" ref="F4:H4" si="0">SUM(F5:F27)</f>
        <v>0</v>
      </c>
      <c r="G4" s="16">
        <f t="shared" si="0"/>
        <v>0</v>
      </c>
      <c r="H4" s="16">
        <f t="shared" si="0"/>
        <v>0</v>
      </c>
      <c r="I4" s="95"/>
    </row>
    <row r="5" spans="1:9" s="3" customFormat="1" ht="24" customHeight="1" thickTop="1" x14ac:dyDescent="0.15">
      <c r="A5" s="67" t="s">
        <v>35</v>
      </c>
      <c r="B5" s="12" t="s">
        <v>33</v>
      </c>
      <c r="C5" s="13"/>
      <c r="D5" s="13"/>
      <c r="E5" s="25">
        <f t="shared" ref="E5" si="1">SUM(F5:H5)</f>
        <v>0</v>
      </c>
      <c r="F5" s="25">
        <f t="shared" ref="F5" si="2">120000*D5*0.3</f>
        <v>0</v>
      </c>
      <c r="G5" s="25">
        <f t="shared" ref="G5" si="3">120000*D5*0.7</f>
        <v>0</v>
      </c>
      <c r="H5" s="25">
        <v>0</v>
      </c>
      <c r="I5" s="27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4">SUM(F6:H6)</f>
        <v>0</v>
      </c>
      <c r="F6" s="25">
        <f t="shared" ref="F6:F27" si="5">120000*D6*0.3</f>
        <v>0</v>
      </c>
      <c r="G6" s="25">
        <f t="shared" ref="G6:G27" si="6">120000*D6*0.7</f>
        <v>0</v>
      </c>
      <c r="H6" s="25">
        <v>0</v>
      </c>
      <c r="I6" s="28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4"/>
        <v>0</v>
      </c>
      <c r="F7" s="25">
        <f t="shared" si="5"/>
        <v>0</v>
      </c>
      <c r="G7" s="25">
        <f t="shared" si="6"/>
        <v>0</v>
      </c>
      <c r="H7" s="25">
        <v>0</v>
      </c>
      <c r="I7" s="28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4"/>
        <v>0</v>
      </c>
      <c r="F8" s="25">
        <f t="shared" si="5"/>
        <v>0</v>
      </c>
      <c r="G8" s="25">
        <f t="shared" si="6"/>
        <v>0</v>
      </c>
      <c r="H8" s="25">
        <v>0</v>
      </c>
      <c r="I8" s="28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4"/>
        <v>0</v>
      </c>
      <c r="F9" s="25">
        <f t="shared" si="5"/>
        <v>0</v>
      </c>
      <c r="G9" s="25">
        <f t="shared" si="6"/>
        <v>0</v>
      </c>
      <c r="H9" s="25">
        <v>0</v>
      </c>
      <c r="I9" s="28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4"/>
        <v>0</v>
      </c>
      <c r="F10" s="25">
        <f t="shared" si="5"/>
        <v>0</v>
      </c>
      <c r="G10" s="25">
        <f t="shared" si="6"/>
        <v>0</v>
      </c>
      <c r="H10" s="25">
        <v>0</v>
      </c>
      <c r="I10" s="28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4"/>
        <v>0</v>
      </c>
      <c r="F11" s="25">
        <f t="shared" si="5"/>
        <v>0</v>
      </c>
      <c r="G11" s="25">
        <f t="shared" si="6"/>
        <v>0</v>
      </c>
      <c r="H11" s="25">
        <v>0</v>
      </c>
      <c r="I11" s="28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4"/>
        <v>0</v>
      </c>
      <c r="F12" s="25">
        <f t="shared" si="5"/>
        <v>0</v>
      </c>
      <c r="G12" s="25">
        <f t="shared" si="6"/>
        <v>0</v>
      </c>
      <c r="H12" s="25">
        <v>0</v>
      </c>
      <c r="I12" s="28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4"/>
        <v>0</v>
      </c>
      <c r="F13" s="25">
        <f t="shared" si="5"/>
        <v>0</v>
      </c>
      <c r="G13" s="25">
        <f t="shared" si="6"/>
        <v>0</v>
      </c>
      <c r="H13" s="25">
        <v>0</v>
      </c>
      <c r="I13" s="28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4"/>
        <v>0</v>
      </c>
      <c r="F14" s="25">
        <f t="shared" si="5"/>
        <v>0</v>
      </c>
      <c r="G14" s="25">
        <f t="shared" si="6"/>
        <v>0</v>
      </c>
      <c r="H14" s="25">
        <v>0</v>
      </c>
      <c r="I14" s="28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4"/>
        <v>0</v>
      </c>
      <c r="F15" s="25">
        <f t="shared" si="5"/>
        <v>0</v>
      </c>
      <c r="G15" s="25">
        <f t="shared" si="6"/>
        <v>0</v>
      </c>
      <c r="H15" s="25">
        <v>0</v>
      </c>
      <c r="I15" s="28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4"/>
        <v>0</v>
      </c>
      <c r="F16" s="25">
        <f t="shared" si="5"/>
        <v>0</v>
      </c>
      <c r="G16" s="25">
        <f t="shared" si="6"/>
        <v>0</v>
      </c>
      <c r="H16" s="25">
        <v>0</v>
      </c>
      <c r="I16" s="28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4"/>
        <v>0</v>
      </c>
      <c r="F17" s="25">
        <f t="shared" si="5"/>
        <v>0</v>
      </c>
      <c r="G17" s="25">
        <f t="shared" si="6"/>
        <v>0</v>
      </c>
      <c r="H17" s="25">
        <v>0</v>
      </c>
      <c r="I17" s="28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4"/>
        <v>0</v>
      </c>
      <c r="F18" s="25">
        <f t="shared" si="5"/>
        <v>0</v>
      </c>
      <c r="G18" s="25">
        <f t="shared" si="6"/>
        <v>0</v>
      </c>
      <c r="H18" s="25">
        <v>0</v>
      </c>
      <c r="I18" s="28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4"/>
        <v>0</v>
      </c>
      <c r="F19" s="25">
        <f t="shared" si="5"/>
        <v>0</v>
      </c>
      <c r="G19" s="25">
        <f t="shared" si="6"/>
        <v>0</v>
      </c>
      <c r="H19" s="25">
        <v>0</v>
      </c>
      <c r="I19" s="28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4"/>
        <v>0</v>
      </c>
      <c r="F20" s="25">
        <f t="shared" si="5"/>
        <v>0</v>
      </c>
      <c r="G20" s="25">
        <f t="shared" si="6"/>
        <v>0</v>
      </c>
      <c r="H20" s="25">
        <v>0</v>
      </c>
      <c r="I20" s="28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4"/>
        <v>0</v>
      </c>
      <c r="F21" s="25">
        <f t="shared" si="5"/>
        <v>0</v>
      </c>
      <c r="G21" s="25">
        <f t="shared" si="6"/>
        <v>0</v>
      </c>
      <c r="H21" s="25">
        <v>0</v>
      </c>
      <c r="I21" s="28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4"/>
        <v>0</v>
      </c>
      <c r="F22" s="25">
        <f t="shared" si="5"/>
        <v>0</v>
      </c>
      <c r="G22" s="25">
        <f t="shared" si="6"/>
        <v>0</v>
      </c>
      <c r="H22" s="25">
        <v>0</v>
      </c>
      <c r="I22" s="28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4"/>
        <v>0</v>
      </c>
      <c r="F23" s="25">
        <f t="shared" si="5"/>
        <v>0</v>
      </c>
      <c r="G23" s="25">
        <f t="shared" si="6"/>
        <v>0</v>
      </c>
      <c r="H23" s="25">
        <v>0</v>
      </c>
      <c r="I23" s="28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4"/>
        <v>0</v>
      </c>
      <c r="F24" s="25">
        <f t="shared" si="5"/>
        <v>0</v>
      </c>
      <c r="G24" s="25">
        <f t="shared" si="6"/>
        <v>0</v>
      </c>
      <c r="H24" s="25">
        <v>0</v>
      </c>
      <c r="I24" s="28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4"/>
        <v>0</v>
      </c>
      <c r="F25" s="25">
        <f t="shared" si="5"/>
        <v>0</v>
      </c>
      <c r="G25" s="25">
        <f t="shared" si="6"/>
        <v>0</v>
      </c>
      <c r="H25" s="25">
        <v>0</v>
      </c>
      <c r="I25" s="28"/>
    </row>
    <row r="26" spans="1:9" ht="24" customHeight="1" x14ac:dyDescent="0.15">
      <c r="A26" s="68"/>
      <c r="B26" s="4" t="s">
        <v>30</v>
      </c>
      <c r="C26" s="5"/>
      <c r="D26" s="5"/>
      <c r="E26" s="25">
        <f t="shared" si="4"/>
        <v>0</v>
      </c>
      <c r="F26" s="25">
        <f t="shared" si="5"/>
        <v>0</v>
      </c>
      <c r="G26" s="25">
        <f t="shared" si="6"/>
        <v>0</v>
      </c>
      <c r="H26" s="25">
        <v>0</v>
      </c>
      <c r="I26" s="28"/>
    </row>
    <row r="27" spans="1:9" ht="24" customHeight="1" thickBot="1" x14ac:dyDescent="0.2">
      <c r="A27" s="69"/>
      <c r="B27" s="7" t="s">
        <v>31</v>
      </c>
      <c r="C27" s="8"/>
      <c r="D27" s="8"/>
      <c r="E27" s="25">
        <f t="shared" si="4"/>
        <v>0</v>
      </c>
      <c r="F27" s="25">
        <f t="shared" si="5"/>
        <v>0</v>
      </c>
      <c r="G27" s="25">
        <f t="shared" si="6"/>
        <v>0</v>
      </c>
      <c r="H27" s="25">
        <v>0</v>
      </c>
      <c r="I27" s="29"/>
    </row>
    <row r="28" spans="1:9" ht="27" customHeight="1" x14ac:dyDescent="0.15">
      <c r="A28" s="70" t="s">
        <v>55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A4:B4"/>
    <mergeCell ref="I2:I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1"/>
  <sheetViews>
    <sheetView zoomScaleNormal="100" workbookViewId="0">
      <selection activeCell="L19" sqref="L19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71" t="s">
        <v>71</v>
      </c>
      <c r="B1" s="71"/>
      <c r="C1" s="71"/>
      <c r="D1" s="71"/>
      <c r="E1" s="71"/>
      <c r="F1" s="71"/>
      <c r="G1" s="71"/>
      <c r="H1" s="71"/>
      <c r="I1" s="71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3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4"/>
    </row>
    <row r="4" spans="1:9" ht="26.1" customHeight="1" thickBot="1" x14ac:dyDescent="0.2">
      <c r="A4" s="91" t="s">
        <v>9</v>
      </c>
      <c r="B4" s="92"/>
      <c r="C4" s="22">
        <v>120000</v>
      </c>
      <c r="D4" s="16">
        <f>SUM(D5:D27)</f>
        <v>0</v>
      </c>
      <c r="E4" s="31">
        <f>SUM(E5:E27)</f>
        <v>0</v>
      </c>
      <c r="F4" s="31">
        <f t="shared" ref="F4:H4" si="0">SUM(F5:F27)</f>
        <v>0</v>
      </c>
      <c r="G4" s="31">
        <f t="shared" si="0"/>
        <v>0</v>
      </c>
      <c r="H4" s="31">
        <f t="shared" si="0"/>
        <v>0</v>
      </c>
      <c r="I4" s="95"/>
    </row>
    <row r="5" spans="1:9" s="3" customFormat="1" ht="24" customHeight="1" thickTop="1" x14ac:dyDescent="0.15">
      <c r="A5" s="67" t="s">
        <v>36</v>
      </c>
      <c r="B5" s="12" t="s">
        <v>33</v>
      </c>
      <c r="C5" s="13"/>
      <c r="D5" s="13"/>
      <c r="E5" s="24">
        <f t="shared" ref="E5" si="1">SUM(F5:H5)</f>
        <v>0</v>
      </c>
      <c r="F5" s="24">
        <f t="shared" ref="F5" si="2">120000*D5*0.3</f>
        <v>0</v>
      </c>
      <c r="G5" s="24">
        <f t="shared" ref="G5" si="3">120000*D5*0.7</f>
        <v>0</v>
      </c>
      <c r="H5" s="24"/>
      <c r="I5" s="14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4">SUM(F6:H6)</f>
        <v>0</v>
      </c>
      <c r="F6" s="25">
        <f t="shared" ref="F6:F27" si="5">120000*D6*0.3</f>
        <v>0</v>
      </c>
      <c r="G6" s="25">
        <f t="shared" ref="G6:G27" si="6">120000*D6*0.7</f>
        <v>0</v>
      </c>
      <c r="H6" s="25"/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4"/>
        <v>0</v>
      </c>
      <c r="F7" s="25">
        <f t="shared" si="5"/>
        <v>0</v>
      </c>
      <c r="G7" s="25">
        <f t="shared" si="6"/>
        <v>0</v>
      </c>
      <c r="H7" s="25"/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4"/>
        <v>0</v>
      </c>
      <c r="F8" s="25">
        <f t="shared" si="5"/>
        <v>0</v>
      </c>
      <c r="G8" s="25">
        <f t="shared" si="6"/>
        <v>0</v>
      </c>
      <c r="H8" s="25"/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4"/>
        <v>0</v>
      </c>
      <c r="F9" s="25">
        <f t="shared" si="5"/>
        <v>0</v>
      </c>
      <c r="G9" s="25">
        <f t="shared" si="6"/>
        <v>0</v>
      </c>
      <c r="H9" s="25"/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4"/>
        <v>0</v>
      </c>
      <c r="F10" s="25">
        <f t="shared" si="5"/>
        <v>0</v>
      </c>
      <c r="G10" s="25">
        <f t="shared" si="6"/>
        <v>0</v>
      </c>
      <c r="H10" s="25"/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4"/>
        <v>0</v>
      </c>
      <c r="F11" s="25">
        <f t="shared" si="5"/>
        <v>0</v>
      </c>
      <c r="G11" s="25">
        <f t="shared" si="6"/>
        <v>0</v>
      </c>
      <c r="H11" s="25"/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4"/>
        <v>0</v>
      </c>
      <c r="F12" s="25">
        <f t="shared" si="5"/>
        <v>0</v>
      </c>
      <c r="G12" s="25">
        <f t="shared" si="6"/>
        <v>0</v>
      </c>
      <c r="H12" s="25"/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4"/>
        <v>0</v>
      </c>
      <c r="F13" s="25">
        <f t="shared" si="5"/>
        <v>0</v>
      </c>
      <c r="G13" s="25">
        <f t="shared" si="6"/>
        <v>0</v>
      </c>
      <c r="H13" s="25"/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4"/>
        <v>0</v>
      </c>
      <c r="F14" s="25">
        <f t="shared" si="5"/>
        <v>0</v>
      </c>
      <c r="G14" s="25">
        <f t="shared" si="6"/>
        <v>0</v>
      </c>
      <c r="H14" s="25"/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4"/>
        <v>0</v>
      </c>
      <c r="F15" s="25">
        <f t="shared" si="5"/>
        <v>0</v>
      </c>
      <c r="G15" s="25">
        <f t="shared" si="6"/>
        <v>0</v>
      </c>
      <c r="H15" s="25"/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4"/>
        <v>0</v>
      </c>
      <c r="F16" s="25">
        <f t="shared" si="5"/>
        <v>0</v>
      </c>
      <c r="G16" s="25">
        <f t="shared" si="6"/>
        <v>0</v>
      </c>
      <c r="H16" s="25"/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4"/>
        <v>0</v>
      </c>
      <c r="F17" s="25">
        <f t="shared" si="5"/>
        <v>0</v>
      </c>
      <c r="G17" s="25">
        <f t="shared" si="6"/>
        <v>0</v>
      </c>
      <c r="H17" s="25"/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4"/>
        <v>0</v>
      </c>
      <c r="F18" s="25">
        <f t="shared" si="5"/>
        <v>0</v>
      </c>
      <c r="G18" s="25">
        <f t="shared" si="6"/>
        <v>0</v>
      </c>
      <c r="H18" s="25"/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4"/>
        <v>0</v>
      </c>
      <c r="F19" s="25">
        <f t="shared" si="5"/>
        <v>0</v>
      </c>
      <c r="G19" s="25">
        <f t="shared" si="6"/>
        <v>0</v>
      </c>
      <c r="H19" s="25"/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4"/>
        <v>0</v>
      </c>
      <c r="F20" s="25">
        <f t="shared" si="5"/>
        <v>0</v>
      </c>
      <c r="G20" s="25">
        <f t="shared" si="6"/>
        <v>0</v>
      </c>
      <c r="H20" s="25"/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4"/>
        <v>0</v>
      </c>
      <c r="F21" s="25">
        <f t="shared" si="5"/>
        <v>0</v>
      </c>
      <c r="G21" s="25">
        <f t="shared" si="6"/>
        <v>0</v>
      </c>
      <c r="H21" s="25"/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4"/>
        <v>0</v>
      </c>
      <c r="F22" s="25">
        <f t="shared" si="5"/>
        <v>0</v>
      </c>
      <c r="G22" s="25">
        <f t="shared" si="6"/>
        <v>0</v>
      </c>
      <c r="H22" s="25"/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4"/>
        <v>0</v>
      </c>
      <c r="F23" s="25">
        <f t="shared" si="5"/>
        <v>0</v>
      </c>
      <c r="G23" s="25">
        <f t="shared" si="6"/>
        <v>0</v>
      </c>
      <c r="H23" s="25"/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4"/>
        <v>0</v>
      </c>
      <c r="F24" s="25">
        <f t="shared" si="5"/>
        <v>0</v>
      </c>
      <c r="G24" s="25">
        <f t="shared" si="6"/>
        <v>0</v>
      </c>
      <c r="H24" s="25"/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4"/>
        <v>0</v>
      </c>
      <c r="F25" s="25">
        <f t="shared" si="5"/>
        <v>0</v>
      </c>
      <c r="G25" s="25">
        <f t="shared" si="6"/>
        <v>0</v>
      </c>
      <c r="H25" s="25"/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4"/>
        <v>0</v>
      </c>
      <c r="F26" s="25">
        <f t="shared" si="5"/>
        <v>0</v>
      </c>
      <c r="G26" s="25">
        <f t="shared" si="6"/>
        <v>0</v>
      </c>
      <c r="H26" s="25"/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5">
        <f t="shared" si="4"/>
        <v>0</v>
      </c>
      <c r="F27" s="25">
        <f t="shared" si="5"/>
        <v>0</v>
      </c>
      <c r="G27" s="25">
        <f t="shared" si="6"/>
        <v>0</v>
      </c>
      <c r="H27" s="26"/>
      <c r="I27" s="9"/>
    </row>
    <row r="28" spans="1:9" ht="27" customHeight="1" x14ac:dyDescent="0.15">
      <c r="A28" s="70" t="s">
        <v>55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A4:B4"/>
    <mergeCell ref="I2:I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1"/>
  <sheetViews>
    <sheetView zoomScaleNormal="100" workbookViewId="0">
      <selection activeCell="K27" sqref="K27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96" t="s">
        <v>73</v>
      </c>
      <c r="B1" s="96"/>
      <c r="C1" s="96"/>
      <c r="D1" s="96"/>
      <c r="E1" s="96"/>
      <c r="F1" s="96"/>
      <c r="G1" s="96"/>
      <c r="H1" s="96"/>
      <c r="I1" s="96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3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4"/>
    </row>
    <row r="4" spans="1:9" ht="26.1" customHeight="1" x14ac:dyDescent="0.15">
      <c r="A4" s="87" t="s">
        <v>9</v>
      </c>
      <c r="B4" s="88"/>
      <c r="C4" s="19">
        <v>20000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97"/>
    </row>
    <row r="5" spans="1:9" s="3" customFormat="1" ht="24" customHeight="1" x14ac:dyDescent="0.15">
      <c r="A5" s="68" t="s">
        <v>45</v>
      </c>
      <c r="B5" s="4" t="s">
        <v>33</v>
      </c>
      <c r="C5" s="5"/>
      <c r="D5" s="5"/>
      <c r="E5" s="25">
        <f>SUM(F5:H5)</f>
        <v>0</v>
      </c>
      <c r="F5" s="25">
        <f>20000*D5*0.24</f>
        <v>0</v>
      </c>
      <c r="G5" s="25">
        <f>20000*D5*0.56</f>
        <v>0</v>
      </c>
      <c r="H5" s="25">
        <f>20000*D5*0.2</f>
        <v>0</v>
      </c>
      <c r="I5" s="6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1">SUM(F6:H6)</f>
        <v>0</v>
      </c>
      <c r="F6" s="25">
        <f t="shared" ref="F6:F27" si="2">20000*D6*0.24</f>
        <v>0</v>
      </c>
      <c r="G6" s="25">
        <f t="shared" ref="G6:G27" si="3">20000*D6*0.56</f>
        <v>0</v>
      </c>
      <c r="H6" s="25">
        <f t="shared" ref="H6:H27" si="4">20000*D6*0.2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>
        <f t="shared" si="4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5">
        <f t="shared" si="1"/>
        <v>0</v>
      </c>
      <c r="F27" s="25">
        <f t="shared" si="2"/>
        <v>0</v>
      </c>
      <c r="G27" s="25">
        <f t="shared" si="3"/>
        <v>0</v>
      </c>
      <c r="H27" s="25">
        <f t="shared" si="4"/>
        <v>0</v>
      </c>
      <c r="I27" s="9"/>
    </row>
    <row r="28" spans="1:9" ht="27" customHeight="1" x14ac:dyDescent="0.15">
      <c r="A28" s="70" t="s">
        <v>55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A4:B4"/>
    <mergeCell ref="I2:I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1"/>
  <sheetViews>
    <sheetView zoomScaleNormal="100" workbookViewId="0">
      <selection activeCell="E5" sqref="E5:F8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7" width="10.77734375" customWidth="1"/>
    <col min="8" max="8" width="8.109375" customWidth="1"/>
    <col min="9" max="9" width="12.8867187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96" t="s">
        <v>74</v>
      </c>
      <c r="B1" s="96"/>
      <c r="C1" s="96"/>
      <c r="D1" s="96"/>
      <c r="E1" s="96"/>
      <c r="F1" s="96"/>
      <c r="G1" s="96"/>
      <c r="H1" s="96"/>
      <c r="I1" s="96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thickBot="1" x14ac:dyDescent="0.2">
      <c r="A4" s="91" t="s">
        <v>9</v>
      </c>
      <c r="B4" s="92"/>
      <c r="C4" s="22">
        <v>944</v>
      </c>
      <c r="D4" s="16">
        <f>SUM(D5:D27)</f>
        <v>0</v>
      </c>
      <c r="E4" s="31">
        <f>SUM(E5:E27)</f>
        <v>0</v>
      </c>
      <c r="F4" s="31">
        <f t="shared" ref="F4:H4" si="0">SUM(F5:F27)</f>
        <v>0</v>
      </c>
      <c r="G4" s="31">
        <f t="shared" si="0"/>
        <v>0</v>
      </c>
      <c r="H4" s="31">
        <f t="shared" si="0"/>
        <v>0</v>
      </c>
      <c r="I4" s="23"/>
    </row>
    <row r="5" spans="1:9" s="3" customFormat="1" ht="24" customHeight="1" thickTop="1" x14ac:dyDescent="0.15">
      <c r="A5" s="67" t="s">
        <v>51</v>
      </c>
      <c r="B5" s="12" t="s">
        <v>33</v>
      </c>
      <c r="C5" s="13"/>
      <c r="D5" s="13"/>
      <c r="E5" s="24">
        <f>SUM(F5:H5)</f>
        <v>0</v>
      </c>
      <c r="F5" s="24">
        <f>944*D5*0.3</f>
        <v>0</v>
      </c>
      <c r="G5" s="24">
        <f>944*D5*0.7</f>
        <v>0</v>
      </c>
      <c r="H5" s="24"/>
      <c r="I5" s="32" t="s">
        <v>52</v>
      </c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1">SUM(F6:H6)</f>
        <v>0</v>
      </c>
      <c r="F6" s="25">
        <f t="shared" ref="F6:F27" si="2">944*D6*0.3</f>
        <v>0</v>
      </c>
      <c r="G6" s="25">
        <f t="shared" ref="G6:G27" si="3">944*D6*0.7</f>
        <v>0</v>
      </c>
      <c r="H6" s="25"/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/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/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/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/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/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/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/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/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/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/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/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/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/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/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/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/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/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/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/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/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6">
        <f t="shared" si="1"/>
        <v>0</v>
      </c>
      <c r="F27" s="26">
        <f t="shared" si="2"/>
        <v>0</v>
      </c>
      <c r="G27" s="26">
        <f t="shared" si="3"/>
        <v>0</v>
      </c>
      <c r="H27" s="26"/>
      <c r="I27" s="9"/>
    </row>
    <row r="28" spans="1:9" ht="27" customHeight="1" x14ac:dyDescent="0.15">
      <c r="A28" s="70" t="s">
        <v>72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I2:I3"/>
    <mergeCell ref="A4:B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1"/>
  <sheetViews>
    <sheetView zoomScaleNormal="100" workbookViewId="0">
      <selection activeCell="A2" sqref="A2:B3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x14ac:dyDescent="0.15">
      <c r="A4" s="87" t="s">
        <v>9</v>
      </c>
      <c r="B4" s="88"/>
      <c r="C4" s="19">
        <v>20000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21"/>
    </row>
    <row r="5" spans="1:9" s="3" customFormat="1" ht="24" customHeight="1" x14ac:dyDescent="0.15">
      <c r="A5" s="68" t="s">
        <v>46</v>
      </c>
      <c r="B5" s="4" t="s">
        <v>33</v>
      </c>
      <c r="C5" s="5"/>
      <c r="D5" s="5"/>
      <c r="E5" s="25">
        <f t="shared" ref="E5" si="1">SUM(F5:H5)</f>
        <v>0</v>
      </c>
      <c r="F5" s="25">
        <f t="shared" ref="F5" si="2">20000*D5*0.24</f>
        <v>0</v>
      </c>
      <c r="G5" s="25">
        <f t="shared" ref="G5" si="3">20000*D5*0.56</f>
        <v>0</v>
      </c>
      <c r="H5" s="25">
        <f t="shared" ref="H5" si="4">20000*D5*0.2</f>
        <v>0</v>
      </c>
      <c r="I5" s="6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5">SUM(F6:H6)</f>
        <v>0</v>
      </c>
      <c r="F6" s="25">
        <f t="shared" ref="F6:F27" si="6">20000*D6*0.24</f>
        <v>0</v>
      </c>
      <c r="G6" s="25">
        <f t="shared" ref="G6:G27" si="7">20000*D6*0.56</f>
        <v>0</v>
      </c>
      <c r="H6" s="25">
        <f t="shared" ref="H6:H27" si="8">20000*D6*0.2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5"/>
        <v>0</v>
      </c>
      <c r="F7" s="25">
        <f t="shared" si="6"/>
        <v>0</v>
      </c>
      <c r="G7" s="25">
        <f t="shared" si="7"/>
        <v>0</v>
      </c>
      <c r="H7" s="25">
        <f t="shared" si="8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5"/>
        <v>0</v>
      </c>
      <c r="F8" s="25">
        <f t="shared" si="6"/>
        <v>0</v>
      </c>
      <c r="G8" s="25">
        <f t="shared" si="7"/>
        <v>0</v>
      </c>
      <c r="H8" s="25">
        <f t="shared" si="8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5"/>
        <v>0</v>
      </c>
      <c r="F9" s="25">
        <f t="shared" si="6"/>
        <v>0</v>
      </c>
      <c r="G9" s="25">
        <f t="shared" si="7"/>
        <v>0</v>
      </c>
      <c r="H9" s="25">
        <f t="shared" si="8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5"/>
        <v>0</v>
      </c>
      <c r="F10" s="25">
        <f t="shared" si="6"/>
        <v>0</v>
      </c>
      <c r="G10" s="25">
        <f t="shared" si="7"/>
        <v>0</v>
      </c>
      <c r="H10" s="25">
        <f t="shared" si="8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5"/>
        <v>0</v>
      </c>
      <c r="F11" s="25">
        <f t="shared" si="6"/>
        <v>0</v>
      </c>
      <c r="G11" s="25">
        <f t="shared" si="7"/>
        <v>0</v>
      </c>
      <c r="H11" s="25">
        <f t="shared" si="8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5"/>
        <v>0</v>
      </c>
      <c r="F12" s="25">
        <f t="shared" si="6"/>
        <v>0</v>
      </c>
      <c r="G12" s="25">
        <f t="shared" si="7"/>
        <v>0</v>
      </c>
      <c r="H12" s="25">
        <f t="shared" si="8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5"/>
        <v>0</v>
      </c>
      <c r="F13" s="25">
        <f t="shared" si="6"/>
        <v>0</v>
      </c>
      <c r="G13" s="25">
        <f t="shared" si="7"/>
        <v>0</v>
      </c>
      <c r="H13" s="25">
        <f t="shared" si="8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5"/>
        <v>0</v>
      </c>
      <c r="F14" s="25">
        <f t="shared" si="6"/>
        <v>0</v>
      </c>
      <c r="G14" s="25">
        <f t="shared" si="7"/>
        <v>0</v>
      </c>
      <c r="H14" s="25">
        <f t="shared" si="8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5"/>
        <v>0</v>
      </c>
      <c r="F15" s="25">
        <f t="shared" si="6"/>
        <v>0</v>
      </c>
      <c r="G15" s="25">
        <f t="shared" si="7"/>
        <v>0</v>
      </c>
      <c r="H15" s="25">
        <f t="shared" si="8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5"/>
        <v>0</v>
      </c>
      <c r="F16" s="25">
        <f t="shared" si="6"/>
        <v>0</v>
      </c>
      <c r="G16" s="25">
        <f t="shared" si="7"/>
        <v>0</v>
      </c>
      <c r="H16" s="25">
        <f t="shared" si="8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5"/>
        <v>0</v>
      </c>
      <c r="F17" s="25">
        <f t="shared" si="6"/>
        <v>0</v>
      </c>
      <c r="G17" s="25">
        <f t="shared" si="7"/>
        <v>0</v>
      </c>
      <c r="H17" s="25">
        <f t="shared" si="8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5"/>
        <v>0</v>
      </c>
      <c r="F18" s="25">
        <f t="shared" si="6"/>
        <v>0</v>
      </c>
      <c r="G18" s="25">
        <f t="shared" si="7"/>
        <v>0</v>
      </c>
      <c r="H18" s="25">
        <f t="shared" si="8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5"/>
        <v>0</v>
      </c>
      <c r="F19" s="25">
        <f t="shared" si="6"/>
        <v>0</v>
      </c>
      <c r="G19" s="25">
        <f t="shared" si="7"/>
        <v>0</v>
      </c>
      <c r="H19" s="25">
        <f t="shared" si="8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5"/>
        <v>0</v>
      </c>
      <c r="F20" s="25">
        <f t="shared" si="6"/>
        <v>0</v>
      </c>
      <c r="G20" s="25">
        <f t="shared" si="7"/>
        <v>0</v>
      </c>
      <c r="H20" s="25">
        <f t="shared" si="8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5"/>
        <v>0</v>
      </c>
      <c r="F21" s="25">
        <f t="shared" si="6"/>
        <v>0</v>
      </c>
      <c r="G21" s="25">
        <f t="shared" si="7"/>
        <v>0</v>
      </c>
      <c r="H21" s="25">
        <f t="shared" si="8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5"/>
        <v>0</v>
      </c>
      <c r="F22" s="25">
        <f t="shared" si="6"/>
        <v>0</v>
      </c>
      <c r="G22" s="25">
        <f t="shared" si="7"/>
        <v>0</v>
      </c>
      <c r="H22" s="25">
        <f t="shared" si="8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5"/>
        <v>0</v>
      </c>
      <c r="F23" s="25">
        <f t="shared" si="6"/>
        <v>0</v>
      </c>
      <c r="G23" s="25">
        <f t="shared" si="7"/>
        <v>0</v>
      </c>
      <c r="H23" s="25">
        <f t="shared" si="8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5"/>
        <v>0</v>
      </c>
      <c r="F24" s="25">
        <f t="shared" si="6"/>
        <v>0</v>
      </c>
      <c r="G24" s="25">
        <f t="shared" si="7"/>
        <v>0</v>
      </c>
      <c r="H24" s="25">
        <f t="shared" si="8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5"/>
        <v>0</v>
      </c>
      <c r="F25" s="25">
        <f t="shared" si="6"/>
        <v>0</v>
      </c>
      <c r="G25" s="25">
        <f t="shared" si="7"/>
        <v>0</v>
      </c>
      <c r="H25" s="25">
        <f t="shared" si="8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5"/>
        <v>0</v>
      </c>
      <c r="F26" s="25">
        <f t="shared" si="6"/>
        <v>0</v>
      </c>
      <c r="G26" s="25">
        <f t="shared" si="7"/>
        <v>0</v>
      </c>
      <c r="H26" s="25">
        <f t="shared" si="8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5">
        <f t="shared" si="5"/>
        <v>0</v>
      </c>
      <c r="F27" s="25">
        <f t="shared" si="6"/>
        <v>0</v>
      </c>
      <c r="G27" s="25">
        <f t="shared" si="7"/>
        <v>0</v>
      </c>
      <c r="H27" s="25">
        <f t="shared" si="8"/>
        <v>0</v>
      </c>
      <c r="I27" s="9"/>
    </row>
    <row r="28" spans="1:9" ht="27" customHeight="1" x14ac:dyDescent="0.15">
      <c r="A28" s="70" t="s">
        <v>75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I2:I3"/>
    <mergeCell ref="A4:B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1"/>
  <sheetViews>
    <sheetView zoomScaleNormal="100" workbookViewId="0">
      <selection activeCell="L18" sqref="L18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96" t="s">
        <v>76</v>
      </c>
      <c r="B1" s="96"/>
      <c r="C1" s="96"/>
      <c r="D1" s="96"/>
      <c r="E1" s="96"/>
      <c r="F1" s="96"/>
      <c r="G1" s="96"/>
      <c r="H1" s="96"/>
      <c r="I1" s="96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x14ac:dyDescent="0.15">
      <c r="A4" s="87" t="s">
        <v>9</v>
      </c>
      <c r="B4" s="88"/>
      <c r="C4" s="19">
        <v>150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21"/>
    </row>
    <row r="5" spans="1:9" s="3" customFormat="1" ht="24" customHeight="1" x14ac:dyDescent="0.15">
      <c r="A5" s="68" t="s">
        <v>48</v>
      </c>
      <c r="B5" s="4" t="s">
        <v>33</v>
      </c>
      <c r="C5" s="5"/>
      <c r="D5" s="5"/>
      <c r="E5" s="25">
        <f>SUM(F5:H5)</f>
        <v>0</v>
      </c>
      <c r="F5" s="25">
        <f>150*D5*0.24</f>
        <v>0</v>
      </c>
      <c r="G5" s="25">
        <f>150*D5*0.56</f>
        <v>0</v>
      </c>
      <c r="H5" s="25">
        <f>150*D5*0.2</f>
        <v>0</v>
      </c>
      <c r="I5" s="6"/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7" si="1">SUM(F6:H6)</f>
        <v>0</v>
      </c>
      <c r="F6" s="25">
        <f t="shared" ref="F6:F27" si="2">150*D6*0.24</f>
        <v>0</v>
      </c>
      <c r="G6" s="25">
        <f t="shared" ref="G6:G27" si="3">150*D6*0.56</f>
        <v>0</v>
      </c>
      <c r="H6" s="25">
        <f t="shared" ref="H6:H27" si="4">150*D6*0.2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si="1"/>
        <v>0</v>
      </c>
      <c r="F16" s="25">
        <f t="shared" si="2"/>
        <v>0</v>
      </c>
      <c r="G16" s="25">
        <f t="shared" si="3"/>
        <v>0</v>
      </c>
      <c r="H16" s="25">
        <f t="shared" si="4"/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6">
        <f t="shared" si="1"/>
        <v>0</v>
      </c>
      <c r="F27" s="26">
        <f t="shared" si="2"/>
        <v>0</v>
      </c>
      <c r="G27" s="26">
        <f t="shared" si="3"/>
        <v>0</v>
      </c>
      <c r="H27" s="26">
        <f t="shared" si="4"/>
        <v>0</v>
      </c>
      <c r="I27" s="9"/>
    </row>
    <row r="28" spans="1:9" ht="27" customHeight="1" x14ac:dyDescent="0.15">
      <c r="A28" s="70" t="s">
        <v>77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I2:I3"/>
    <mergeCell ref="A4:B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1"/>
  <sheetViews>
    <sheetView zoomScaleNormal="100" workbookViewId="0">
      <selection activeCell="F14" sqref="F14"/>
    </sheetView>
  </sheetViews>
  <sheetFormatPr defaultRowHeight="13.5" x14ac:dyDescent="0.15"/>
  <cols>
    <col min="1" max="1" width="8.5546875" style="1" customWidth="1"/>
    <col min="2" max="2" width="8" customWidth="1"/>
    <col min="3" max="3" width="7.5546875" bestFit="1" customWidth="1"/>
    <col min="4" max="4" width="8.21875" customWidth="1"/>
    <col min="5" max="8" width="10.77734375" customWidth="1"/>
    <col min="9" max="9" width="9.44140625" customWidth="1"/>
    <col min="256" max="256" width="5.88671875" customWidth="1"/>
    <col min="257" max="257" width="20.5546875" customWidth="1"/>
    <col min="258" max="258" width="8.88671875" customWidth="1"/>
    <col min="259" max="259" width="7.5546875" customWidth="1"/>
    <col min="260" max="260" width="5.44140625" customWidth="1"/>
    <col min="262" max="263" width="8" customWidth="1"/>
    <col min="264" max="264" width="8.21875" customWidth="1"/>
    <col min="265" max="265" width="5.6640625" customWidth="1"/>
    <col min="512" max="512" width="5.88671875" customWidth="1"/>
    <col min="513" max="513" width="20.5546875" customWidth="1"/>
    <col min="514" max="514" width="8.88671875" customWidth="1"/>
    <col min="515" max="515" width="7.5546875" customWidth="1"/>
    <col min="516" max="516" width="5.44140625" customWidth="1"/>
    <col min="518" max="519" width="8" customWidth="1"/>
    <col min="520" max="520" width="8.21875" customWidth="1"/>
    <col min="521" max="521" width="5.6640625" customWidth="1"/>
    <col min="768" max="768" width="5.88671875" customWidth="1"/>
    <col min="769" max="769" width="20.5546875" customWidth="1"/>
    <col min="770" max="770" width="8.88671875" customWidth="1"/>
    <col min="771" max="771" width="7.5546875" customWidth="1"/>
    <col min="772" max="772" width="5.44140625" customWidth="1"/>
    <col min="774" max="775" width="8" customWidth="1"/>
    <col min="776" max="776" width="8.21875" customWidth="1"/>
    <col min="777" max="777" width="5.6640625" customWidth="1"/>
    <col min="1024" max="1024" width="5.88671875" customWidth="1"/>
    <col min="1025" max="1025" width="20.5546875" customWidth="1"/>
    <col min="1026" max="1026" width="8.88671875" customWidth="1"/>
    <col min="1027" max="1027" width="7.5546875" customWidth="1"/>
    <col min="1028" max="1028" width="5.44140625" customWidth="1"/>
    <col min="1030" max="1031" width="8" customWidth="1"/>
    <col min="1032" max="1032" width="8.21875" customWidth="1"/>
    <col min="1033" max="1033" width="5.6640625" customWidth="1"/>
    <col min="1280" max="1280" width="5.88671875" customWidth="1"/>
    <col min="1281" max="1281" width="20.5546875" customWidth="1"/>
    <col min="1282" max="1282" width="8.88671875" customWidth="1"/>
    <col min="1283" max="1283" width="7.5546875" customWidth="1"/>
    <col min="1284" max="1284" width="5.44140625" customWidth="1"/>
    <col min="1286" max="1287" width="8" customWidth="1"/>
    <col min="1288" max="1288" width="8.21875" customWidth="1"/>
    <col min="1289" max="1289" width="5.6640625" customWidth="1"/>
    <col min="1536" max="1536" width="5.88671875" customWidth="1"/>
    <col min="1537" max="1537" width="20.5546875" customWidth="1"/>
    <col min="1538" max="1538" width="8.88671875" customWidth="1"/>
    <col min="1539" max="1539" width="7.5546875" customWidth="1"/>
    <col min="1540" max="1540" width="5.44140625" customWidth="1"/>
    <col min="1542" max="1543" width="8" customWidth="1"/>
    <col min="1544" max="1544" width="8.21875" customWidth="1"/>
    <col min="1545" max="1545" width="5.6640625" customWidth="1"/>
    <col min="1792" max="1792" width="5.88671875" customWidth="1"/>
    <col min="1793" max="1793" width="20.5546875" customWidth="1"/>
    <col min="1794" max="1794" width="8.88671875" customWidth="1"/>
    <col min="1795" max="1795" width="7.5546875" customWidth="1"/>
    <col min="1796" max="1796" width="5.44140625" customWidth="1"/>
    <col min="1798" max="1799" width="8" customWidth="1"/>
    <col min="1800" max="1800" width="8.21875" customWidth="1"/>
    <col min="1801" max="1801" width="5.6640625" customWidth="1"/>
    <col min="2048" max="2048" width="5.88671875" customWidth="1"/>
    <col min="2049" max="2049" width="20.5546875" customWidth="1"/>
    <col min="2050" max="2050" width="8.88671875" customWidth="1"/>
    <col min="2051" max="2051" width="7.5546875" customWidth="1"/>
    <col min="2052" max="2052" width="5.44140625" customWidth="1"/>
    <col min="2054" max="2055" width="8" customWidth="1"/>
    <col min="2056" max="2056" width="8.21875" customWidth="1"/>
    <col min="2057" max="2057" width="5.6640625" customWidth="1"/>
    <col min="2304" max="2304" width="5.88671875" customWidth="1"/>
    <col min="2305" max="2305" width="20.5546875" customWidth="1"/>
    <col min="2306" max="2306" width="8.88671875" customWidth="1"/>
    <col min="2307" max="2307" width="7.5546875" customWidth="1"/>
    <col min="2308" max="2308" width="5.44140625" customWidth="1"/>
    <col min="2310" max="2311" width="8" customWidth="1"/>
    <col min="2312" max="2312" width="8.21875" customWidth="1"/>
    <col min="2313" max="2313" width="5.6640625" customWidth="1"/>
    <col min="2560" max="2560" width="5.88671875" customWidth="1"/>
    <col min="2561" max="2561" width="20.5546875" customWidth="1"/>
    <col min="2562" max="2562" width="8.88671875" customWidth="1"/>
    <col min="2563" max="2563" width="7.5546875" customWidth="1"/>
    <col min="2564" max="2564" width="5.44140625" customWidth="1"/>
    <col min="2566" max="2567" width="8" customWidth="1"/>
    <col min="2568" max="2568" width="8.21875" customWidth="1"/>
    <col min="2569" max="2569" width="5.6640625" customWidth="1"/>
    <col min="2816" max="2816" width="5.88671875" customWidth="1"/>
    <col min="2817" max="2817" width="20.5546875" customWidth="1"/>
    <col min="2818" max="2818" width="8.88671875" customWidth="1"/>
    <col min="2819" max="2819" width="7.5546875" customWidth="1"/>
    <col min="2820" max="2820" width="5.44140625" customWidth="1"/>
    <col min="2822" max="2823" width="8" customWidth="1"/>
    <col min="2824" max="2824" width="8.21875" customWidth="1"/>
    <col min="2825" max="2825" width="5.6640625" customWidth="1"/>
    <col min="3072" max="3072" width="5.88671875" customWidth="1"/>
    <col min="3073" max="3073" width="20.5546875" customWidth="1"/>
    <col min="3074" max="3074" width="8.88671875" customWidth="1"/>
    <col min="3075" max="3075" width="7.5546875" customWidth="1"/>
    <col min="3076" max="3076" width="5.44140625" customWidth="1"/>
    <col min="3078" max="3079" width="8" customWidth="1"/>
    <col min="3080" max="3080" width="8.21875" customWidth="1"/>
    <col min="3081" max="3081" width="5.6640625" customWidth="1"/>
    <col min="3328" max="3328" width="5.88671875" customWidth="1"/>
    <col min="3329" max="3329" width="20.5546875" customWidth="1"/>
    <col min="3330" max="3330" width="8.88671875" customWidth="1"/>
    <col min="3331" max="3331" width="7.5546875" customWidth="1"/>
    <col min="3332" max="3332" width="5.44140625" customWidth="1"/>
    <col min="3334" max="3335" width="8" customWidth="1"/>
    <col min="3336" max="3336" width="8.21875" customWidth="1"/>
    <col min="3337" max="3337" width="5.6640625" customWidth="1"/>
    <col min="3584" max="3584" width="5.88671875" customWidth="1"/>
    <col min="3585" max="3585" width="20.5546875" customWidth="1"/>
    <col min="3586" max="3586" width="8.88671875" customWidth="1"/>
    <col min="3587" max="3587" width="7.5546875" customWidth="1"/>
    <col min="3588" max="3588" width="5.44140625" customWidth="1"/>
    <col min="3590" max="3591" width="8" customWidth="1"/>
    <col min="3592" max="3592" width="8.21875" customWidth="1"/>
    <col min="3593" max="3593" width="5.6640625" customWidth="1"/>
    <col min="3840" max="3840" width="5.88671875" customWidth="1"/>
    <col min="3841" max="3841" width="20.5546875" customWidth="1"/>
    <col min="3842" max="3842" width="8.88671875" customWidth="1"/>
    <col min="3843" max="3843" width="7.5546875" customWidth="1"/>
    <col min="3844" max="3844" width="5.44140625" customWidth="1"/>
    <col min="3846" max="3847" width="8" customWidth="1"/>
    <col min="3848" max="3848" width="8.21875" customWidth="1"/>
    <col min="3849" max="3849" width="5.6640625" customWidth="1"/>
    <col min="4096" max="4096" width="5.88671875" customWidth="1"/>
    <col min="4097" max="4097" width="20.5546875" customWidth="1"/>
    <col min="4098" max="4098" width="8.88671875" customWidth="1"/>
    <col min="4099" max="4099" width="7.5546875" customWidth="1"/>
    <col min="4100" max="4100" width="5.44140625" customWidth="1"/>
    <col min="4102" max="4103" width="8" customWidth="1"/>
    <col min="4104" max="4104" width="8.21875" customWidth="1"/>
    <col min="4105" max="4105" width="5.6640625" customWidth="1"/>
    <col min="4352" max="4352" width="5.88671875" customWidth="1"/>
    <col min="4353" max="4353" width="20.5546875" customWidth="1"/>
    <col min="4354" max="4354" width="8.88671875" customWidth="1"/>
    <col min="4355" max="4355" width="7.5546875" customWidth="1"/>
    <col min="4356" max="4356" width="5.44140625" customWidth="1"/>
    <col min="4358" max="4359" width="8" customWidth="1"/>
    <col min="4360" max="4360" width="8.21875" customWidth="1"/>
    <col min="4361" max="4361" width="5.6640625" customWidth="1"/>
    <col min="4608" max="4608" width="5.88671875" customWidth="1"/>
    <col min="4609" max="4609" width="20.5546875" customWidth="1"/>
    <col min="4610" max="4610" width="8.88671875" customWidth="1"/>
    <col min="4611" max="4611" width="7.5546875" customWidth="1"/>
    <col min="4612" max="4612" width="5.44140625" customWidth="1"/>
    <col min="4614" max="4615" width="8" customWidth="1"/>
    <col min="4616" max="4616" width="8.21875" customWidth="1"/>
    <col min="4617" max="4617" width="5.6640625" customWidth="1"/>
    <col min="4864" max="4864" width="5.88671875" customWidth="1"/>
    <col min="4865" max="4865" width="20.5546875" customWidth="1"/>
    <col min="4866" max="4866" width="8.88671875" customWidth="1"/>
    <col min="4867" max="4867" width="7.5546875" customWidth="1"/>
    <col min="4868" max="4868" width="5.44140625" customWidth="1"/>
    <col min="4870" max="4871" width="8" customWidth="1"/>
    <col min="4872" max="4872" width="8.21875" customWidth="1"/>
    <col min="4873" max="4873" width="5.6640625" customWidth="1"/>
    <col min="5120" max="5120" width="5.88671875" customWidth="1"/>
    <col min="5121" max="5121" width="20.5546875" customWidth="1"/>
    <col min="5122" max="5122" width="8.88671875" customWidth="1"/>
    <col min="5123" max="5123" width="7.5546875" customWidth="1"/>
    <col min="5124" max="5124" width="5.44140625" customWidth="1"/>
    <col min="5126" max="5127" width="8" customWidth="1"/>
    <col min="5128" max="5128" width="8.21875" customWidth="1"/>
    <col min="5129" max="5129" width="5.6640625" customWidth="1"/>
    <col min="5376" max="5376" width="5.88671875" customWidth="1"/>
    <col min="5377" max="5377" width="20.5546875" customWidth="1"/>
    <col min="5378" max="5378" width="8.88671875" customWidth="1"/>
    <col min="5379" max="5379" width="7.5546875" customWidth="1"/>
    <col min="5380" max="5380" width="5.44140625" customWidth="1"/>
    <col min="5382" max="5383" width="8" customWidth="1"/>
    <col min="5384" max="5384" width="8.21875" customWidth="1"/>
    <col min="5385" max="5385" width="5.6640625" customWidth="1"/>
    <col min="5632" max="5632" width="5.88671875" customWidth="1"/>
    <col min="5633" max="5633" width="20.5546875" customWidth="1"/>
    <col min="5634" max="5634" width="8.88671875" customWidth="1"/>
    <col min="5635" max="5635" width="7.5546875" customWidth="1"/>
    <col min="5636" max="5636" width="5.44140625" customWidth="1"/>
    <col min="5638" max="5639" width="8" customWidth="1"/>
    <col min="5640" max="5640" width="8.21875" customWidth="1"/>
    <col min="5641" max="5641" width="5.6640625" customWidth="1"/>
    <col min="5888" max="5888" width="5.88671875" customWidth="1"/>
    <col min="5889" max="5889" width="20.5546875" customWidth="1"/>
    <col min="5890" max="5890" width="8.88671875" customWidth="1"/>
    <col min="5891" max="5891" width="7.5546875" customWidth="1"/>
    <col min="5892" max="5892" width="5.44140625" customWidth="1"/>
    <col min="5894" max="5895" width="8" customWidth="1"/>
    <col min="5896" max="5896" width="8.21875" customWidth="1"/>
    <col min="5897" max="5897" width="5.6640625" customWidth="1"/>
    <col min="6144" max="6144" width="5.88671875" customWidth="1"/>
    <col min="6145" max="6145" width="20.5546875" customWidth="1"/>
    <col min="6146" max="6146" width="8.88671875" customWidth="1"/>
    <col min="6147" max="6147" width="7.5546875" customWidth="1"/>
    <col min="6148" max="6148" width="5.44140625" customWidth="1"/>
    <col min="6150" max="6151" width="8" customWidth="1"/>
    <col min="6152" max="6152" width="8.21875" customWidth="1"/>
    <col min="6153" max="6153" width="5.6640625" customWidth="1"/>
    <col min="6400" max="6400" width="5.88671875" customWidth="1"/>
    <col min="6401" max="6401" width="20.5546875" customWidth="1"/>
    <col min="6402" max="6402" width="8.88671875" customWidth="1"/>
    <col min="6403" max="6403" width="7.5546875" customWidth="1"/>
    <col min="6404" max="6404" width="5.44140625" customWidth="1"/>
    <col min="6406" max="6407" width="8" customWidth="1"/>
    <col min="6408" max="6408" width="8.21875" customWidth="1"/>
    <col min="6409" max="6409" width="5.6640625" customWidth="1"/>
    <col min="6656" max="6656" width="5.88671875" customWidth="1"/>
    <col min="6657" max="6657" width="20.5546875" customWidth="1"/>
    <col min="6658" max="6658" width="8.88671875" customWidth="1"/>
    <col min="6659" max="6659" width="7.5546875" customWidth="1"/>
    <col min="6660" max="6660" width="5.44140625" customWidth="1"/>
    <col min="6662" max="6663" width="8" customWidth="1"/>
    <col min="6664" max="6664" width="8.21875" customWidth="1"/>
    <col min="6665" max="6665" width="5.6640625" customWidth="1"/>
    <col min="6912" max="6912" width="5.88671875" customWidth="1"/>
    <col min="6913" max="6913" width="20.5546875" customWidth="1"/>
    <col min="6914" max="6914" width="8.88671875" customWidth="1"/>
    <col min="6915" max="6915" width="7.5546875" customWidth="1"/>
    <col min="6916" max="6916" width="5.44140625" customWidth="1"/>
    <col min="6918" max="6919" width="8" customWidth="1"/>
    <col min="6920" max="6920" width="8.21875" customWidth="1"/>
    <col min="6921" max="6921" width="5.6640625" customWidth="1"/>
    <col min="7168" max="7168" width="5.88671875" customWidth="1"/>
    <col min="7169" max="7169" width="20.5546875" customWidth="1"/>
    <col min="7170" max="7170" width="8.88671875" customWidth="1"/>
    <col min="7171" max="7171" width="7.5546875" customWidth="1"/>
    <col min="7172" max="7172" width="5.44140625" customWidth="1"/>
    <col min="7174" max="7175" width="8" customWidth="1"/>
    <col min="7176" max="7176" width="8.21875" customWidth="1"/>
    <col min="7177" max="7177" width="5.6640625" customWidth="1"/>
    <col min="7424" max="7424" width="5.88671875" customWidth="1"/>
    <col min="7425" max="7425" width="20.5546875" customWidth="1"/>
    <col min="7426" max="7426" width="8.88671875" customWidth="1"/>
    <col min="7427" max="7427" width="7.5546875" customWidth="1"/>
    <col min="7428" max="7428" width="5.44140625" customWidth="1"/>
    <col min="7430" max="7431" width="8" customWidth="1"/>
    <col min="7432" max="7432" width="8.21875" customWidth="1"/>
    <col min="7433" max="7433" width="5.6640625" customWidth="1"/>
    <col min="7680" max="7680" width="5.88671875" customWidth="1"/>
    <col min="7681" max="7681" width="20.5546875" customWidth="1"/>
    <col min="7682" max="7682" width="8.88671875" customWidth="1"/>
    <col min="7683" max="7683" width="7.5546875" customWidth="1"/>
    <col min="7684" max="7684" width="5.44140625" customWidth="1"/>
    <col min="7686" max="7687" width="8" customWidth="1"/>
    <col min="7688" max="7688" width="8.21875" customWidth="1"/>
    <col min="7689" max="7689" width="5.6640625" customWidth="1"/>
    <col min="7936" max="7936" width="5.88671875" customWidth="1"/>
    <col min="7937" max="7937" width="20.5546875" customWidth="1"/>
    <col min="7938" max="7938" width="8.88671875" customWidth="1"/>
    <col min="7939" max="7939" width="7.5546875" customWidth="1"/>
    <col min="7940" max="7940" width="5.44140625" customWidth="1"/>
    <col min="7942" max="7943" width="8" customWidth="1"/>
    <col min="7944" max="7944" width="8.21875" customWidth="1"/>
    <col min="7945" max="7945" width="5.6640625" customWidth="1"/>
    <col min="8192" max="8192" width="5.88671875" customWidth="1"/>
    <col min="8193" max="8193" width="20.5546875" customWidth="1"/>
    <col min="8194" max="8194" width="8.88671875" customWidth="1"/>
    <col min="8195" max="8195" width="7.5546875" customWidth="1"/>
    <col min="8196" max="8196" width="5.44140625" customWidth="1"/>
    <col min="8198" max="8199" width="8" customWidth="1"/>
    <col min="8200" max="8200" width="8.21875" customWidth="1"/>
    <col min="8201" max="8201" width="5.6640625" customWidth="1"/>
    <col min="8448" max="8448" width="5.88671875" customWidth="1"/>
    <col min="8449" max="8449" width="20.5546875" customWidth="1"/>
    <col min="8450" max="8450" width="8.88671875" customWidth="1"/>
    <col min="8451" max="8451" width="7.5546875" customWidth="1"/>
    <col min="8452" max="8452" width="5.44140625" customWidth="1"/>
    <col min="8454" max="8455" width="8" customWidth="1"/>
    <col min="8456" max="8456" width="8.21875" customWidth="1"/>
    <col min="8457" max="8457" width="5.6640625" customWidth="1"/>
    <col min="8704" max="8704" width="5.88671875" customWidth="1"/>
    <col min="8705" max="8705" width="20.5546875" customWidth="1"/>
    <col min="8706" max="8706" width="8.88671875" customWidth="1"/>
    <col min="8707" max="8707" width="7.5546875" customWidth="1"/>
    <col min="8708" max="8708" width="5.44140625" customWidth="1"/>
    <col min="8710" max="8711" width="8" customWidth="1"/>
    <col min="8712" max="8712" width="8.21875" customWidth="1"/>
    <col min="8713" max="8713" width="5.6640625" customWidth="1"/>
    <col min="8960" max="8960" width="5.88671875" customWidth="1"/>
    <col min="8961" max="8961" width="20.5546875" customWidth="1"/>
    <col min="8962" max="8962" width="8.88671875" customWidth="1"/>
    <col min="8963" max="8963" width="7.5546875" customWidth="1"/>
    <col min="8964" max="8964" width="5.44140625" customWidth="1"/>
    <col min="8966" max="8967" width="8" customWidth="1"/>
    <col min="8968" max="8968" width="8.21875" customWidth="1"/>
    <col min="8969" max="8969" width="5.6640625" customWidth="1"/>
    <col min="9216" max="9216" width="5.88671875" customWidth="1"/>
    <col min="9217" max="9217" width="20.5546875" customWidth="1"/>
    <col min="9218" max="9218" width="8.88671875" customWidth="1"/>
    <col min="9219" max="9219" width="7.5546875" customWidth="1"/>
    <col min="9220" max="9220" width="5.44140625" customWidth="1"/>
    <col min="9222" max="9223" width="8" customWidth="1"/>
    <col min="9224" max="9224" width="8.21875" customWidth="1"/>
    <col min="9225" max="9225" width="5.6640625" customWidth="1"/>
    <col min="9472" max="9472" width="5.88671875" customWidth="1"/>
    <col min="9473" max="9473" width="20.5546875" customWidth="1"/>
    <col min="9474" max="9474" width="8.88671875" customWidth="1"/>
    <col min="9475" max="9475" width="7.5546875" customWidth="1"/>
    <col min="9476" max="9476" width="5.44140625" customWidth="1"/>
    <col min="9478" max="9479" width="8" customWidth="1"/>
    <col min="9480" max="9480" width="8.21875" customWidth="1"/>
    <col min="9481" max="9481" width="5.6640625" customWidth="1"/>
    <col min="9728" max="9728" width="5.88671875" customWidth="1"/>
    <col min="9729" max="9729" width="20.5546875" customWidth="1"/>
    <col min="9730" max="9730" width="8.88671875" customWidth="1"/>
    <col min="9731" max="9731" width="7.5546875" customWidth="1"/>
    <col min="9732" max="9732" width="5.44140625" customWidth="1"/>
    <col min="9734" max="9735" width="8" customWidth="1"/>
    <col min="9736" max="9736" width="8.21875" customWidth="1"/>
    <col min="9737" max="9737" width="5.6640625" customWidth="1"/>
    <col min="9984" max="9984" width="5.88671875" customWidth="1"/>
    <col min="9985" max="9985" width="20.5546875" customWidth="1"/>
    <col min="9986" max="9986" width="8.88671875" customWidth="1"/>
    <col min="9987" max="9987" width="7.5546875" customWidth="1"/>
    <col min="9988" max="9988" width="5.44140625" customWidth="1"/>
    <col min="9990" max="9991" width="8" customWidth="1"/>
    <col min="9992" max="9992" width="8.21875" customWidth="1"/>
    <col min="9993" max="9993" width="5.6640625" customWidth="1"/>
    <col min="10240" max="10240" width="5.88671875" customWidth="1"/>
    <col min="10241" max="10241" width="20.5546875" customWidth="1"/>
    <col min="10242" max="10242" width="8.88671875" customWidth="1"/>
    <col min="10243" max="10243" width="7.5546875" customWidth="1"/>
    <col min="10244" max="10244" width="5.44140625" customWidth="1"/>
    <col min="10246" max="10247" width="8" customWidth="1"/>
    <col min="10248" max="10248" width="8.21875" customWidth="1"/>
    <col min="10249" max="10249" width="5.6640625" customWidth="1"/>
    <col min="10496" max="10496" width="5.88671875" customWidth="1"/>
    <col min="10497" max="10497" width="20.5546875" customWidth="1"/>
    <col min="10498" max="10498" width="8.88671875" customWidth="1"/>
    <col min="10499" max="10499" width="7.5546875" customWidth="1"/>
    <col min="10500" max="10500" width="5.44140625" customWidth="1"/>
    <col min="10502" max="10503" width="8" customWidth="1"/>
    <col min="10504" max="10504" width="8.21875" customWidth="1"/>
    <col min="10505" max="10505" width="5.6640625" customWidth="1"/>
    <col min="10752" max="10752" width="5.88671875" customWidth="1"/>
    <col min="10753" max="10753" width="20.5546875" customWidth="1"/>
    <col min="10754" max="10754" width="8.88671875" customWidth="1"/>
    <col min="10755" max="10755" width="7.5546875" customWidth="1"/>
    <col min="10756" max="10756" width="5.44140625" customWidth="1"/>
    <col min="10758" max="10759" width="8" customWidth="1"/>
    <col min="10760" max="10760" width="8.21875" customWidth="1"/>
    <col min="10761" max="10761" width="5.6640625" customWidth="1"/>
    <col min="11008" max="11008" width="5.88671875" customWidth="1"/>
    <col min="11009" max="11009" width="20.5546875" customWidth="1"/>
    <col min="11010" max="11010" width="8.88671875" customWidth="1"/>
    <col min="11011" max="11011" width="7.5546875" customWidth="1"/>
    <col min="11012" max="11012" width="5.44140625" customWidth="1"/>
    <col min="11014" max="11015" width="8" customWidth="1"/>
    <col min="11016" max="11016" width="8.21875" customWidth="1"/>
    <col min="11017" max="11017" width="5.6640625" customWidth="1"/>
    <col min="11264" max="11264" width="5.88671875" customWidth="1"/>
    <col min="11265" max="11265" width="20.5546875" customWidth="1"/>
    <col min="11266" max="11266" width="8.88671875" customWidth="1"/>
    <col min="11267" max="11267" width="7.5546875" customWidth="1"/>
    <col min="11268" max="11268" width="5.44140625" customWidth="1"/>
    <col min="11270" max="11271" width="8" customWidth="1"/>
    <col min="11272" max="11272" width="8.21875" customWidth="1"/>
    <col min="11273" max="11273" width="5.6640625" customWidth="1"/>
    <col min="11520" max="11520" width="5.88671875" customWidth="1"/>
    <col min="11521" max="11521" width="20.5546875" customWidth="1"/>
    <col min="11522" max="11522" width="8.88671875" customWidth="1"/>
    <col min="11523" max="11523" width="7.5546875" customWidth="1"/>
    <col min="11524" max="11524" width="5.44140625" customWidth="1"/>
    <col min="11526" max="11527" width="8" customWidth="1"/>
    <col min="11528" max="11528" width="8.21875" customWidth="1"/>
    <col min="11529" max="11529" width="5.6640625" customWidth="1"/>
    <col min="11776" max="11776" width="5.88671875" customWidth="1"/>
    <col min="11777" max="11777" width="20.5546875" customWidth="1"/>
    <col min="11778" max="11778" width="8.88671875" customWidth="1"/>
    <col min="11779" max="11779" width="7.5546875" customWidth="1"/>
    <col min="11780" max="11780" width="5.44140625" customWidth="1"/>
    <col min="11782" max="11783" width="8" customWidth="1"/>
    <col min="11784" max="11784" width="8.21875" customWidth="1"/>
    <col min="11785" max="11785" width="5.6640625" customWidth="1"/>
    <col min="12032" max="12032" width="5.88671875" customWidth="1"/>
    <col min="12033" max="12033" width="20.5546875" customWidth="1"/>
    <col min="12034" max="12034" width="8.88671875" customWidth="1"/>
    <col min="12035" max="12035" width="7.5546875" customWidth="1"/>
    <col min="12036" max="12036" width="5.44140625" customWidth="1"/>
    <col min="12038" max="12039" width="8" customWidth="1"/>
    <col min="12040" max="12040" width="8.21875" customWidth="1"/>
    <col min="12041" max="12041" width="5.6640625" customWidth="1"/>
    <col min="12288" max="12288" width="5.88671875" customWidth="1"/>
    <col min="12289" max="12289" width="20.5546875" customWidth="1"/>
    <col min="12290" max="12290" width="8.88671875" customWidth="1"/>
    <col min="12291" max="12291" width="7.5546875" customWidth="1"/>
    <col min="12292" max="12292" width="5.44140625" customWidth="1"/>
    <col min="12294" max="12295" width="8" customWidth="1"/>
    <col min="12296" max="12296" width="8.21875" customWidth="1"/>
    <col min="12297" max="12297" width="5.6640625" customWidth="1"/>
    <col min="12544" max="12544" width="5.88671875" customWidth="1"/>
    <col min="12545" max="12545" width="20.5546875" customWidth="1"/>
    <col min="12546" max="12546" width="8.88671875" customWidth="1"/>
    <col min="12547" max="12547" width="7.5546875" customWidth="1"/>
    <col min="12548" max="12548" width="5.44140625" customWidth="1"/>
    <col min="12550" max="12551" width="8" customWidth="1"/>
    <col min="12552" max="12552" width="8.21875" customWidth="1"/>
    <col min="12553" max="12553" width="5.6640625" customWidth="1"/>
    <col min="12800" max="12800" width="5.88671875" customWidth="1"/>
    <col min="12801" max="12801" width="20.5546875" customWidth="1"/>
    <col min="12802" max="12802" width="8.88671875" customWidth="1"/>
    <col min="12803" max="12803" width="7.5546875" customWidth="1"/>
    <col min="12804" max="12804" width="5.44140625" customWidth="1"/>
    <col min="12806" max="12807" width="8" customWidth="1"/>
    <col min="12808" max="12808" width="8.21875" customWidth="1"/>
    <col min="12809" max="12809" width="5.6640625" customWidth="1"/>
    <col min="13056" max="13056" width="5.88671875" customWidth="1"/>
    <col min="13057" max="13057" width="20.5546875" customWidth="1"/>
    <col min="13058" max="13058" width="8.88671875" customWidth="1"/>
    <col min="13059" max="13059" width="7.5546875" customWidth="1"/>
    <col min="13060" max="13060" width="5.44140625" customWidth="1"/>
    <col min="13062" max="13063" width="8" customWidth="1"/>
    <col min="13064" max="13064" width="8.21875" customWidth="1"/>
    <col min="13065" max="13065" width="5.6640625" customWidth="1"/>
    <col min="13312" max="13312" width="5.88671875" customWidth="1"/>
    <col min="13313" max="13313" width="20.5546875" customWidth="1"/>
    <col min="13314" max="13314" width="8.88671875" customWidth="1"/>
    <col min="13315" max="13315" width="7.5546875" customWidth="1"/>
    <col min="13316" max="13316" width="5.44140625" customWidth="1"/>
    <col min="13318" max="13319" width="8" customWidth="1"/>
    <col min="13320" max="13320" width="8.21875" customWidth="1"/>
    <col min="13321" max="13321" width="5.6640625" customWidth="1"/>
    <col min="13568" max="13568" width="5.88671875" customWidth="1"/>
    <col min="13569" max="13569" width="20.5546875" customWidth="1"/>
    <col min="13570" max="13570" width="8.88671875" customWidth="1"/>
    <col min="13571" max="13571" width="7.5546875" customWidth="1"/>
    <col min="13572" max="13572" width="5.44140625" customWidth="1"/>
    <col min="13574" max="13575" width="8" customWidth="1"/>
    <col min="13576" max="13576" width="8.21875" customWidth="1"/>
    <col min="13577" max="13577" width="5.6640625" customWidth="1"/>
    <col min="13824" max="13824" width="5.88671875" customWidth="1"/>
    <col min="13825" max="13825" width="20.5546875" customWidth="1"/>
    <col min="13826" max="13826" width="8.88671875" customWidth="1"/>
    <col min="13827" max="13827" width="7.5546875" customWidth="1"/>
    <col min="13828" max="13828" width="5.44140625" customWidth="1"/>
    <col min="13830" max="13831" width="8" customWidth="1"/>
    <col min="13832" max="13832" width="8.21875" customWidth="1"/>
    <col min="13833" max="13833" width="5.6640625" customWidth="1"/>
    <col min="14080" max="14080" width="5.88671875" customWidth="1"/>
    <col min="14081" max="14081" width="20.5546875" customWidth="1"/>
    <col min="14082" max="14082" width="8.88671875" customWidth="1"/>
    <col min="14083" max="14083" width="7.5546875" customWidth="1"/>
    <col min="14084" max="14084" width="5.44140625" customWidth="1"/>
    <col min="14086" max="14087" width="8" customWidth="1"/>
    <col min="14088" max="14088" width="8.21875" customWidth="1"/>
    <col min="14089" max="14089" width="5.6640625" customWidth="1"/>
    <col min="14336" max="14336" width="5.88671875" customWidth="1"/>
    <col min="14337" max="14337" width="20.5546875" customWidth="1"/>
    <col min="14338" max="14338" width="8.88671875" customWidth="1"/>
    <col min="14339" max="14339" width="7.5546875" customWidth="1"/>
    <col min="14340" max="14340" width="5.44140625" customWidth="1"/>
    <col min="14342" max="14343" width="8" customWidth="1"/>
    <col min="14344" max="14344" width="8.21875" customWidth="1"/>
    <col min="14345" max="14345" width="5.6640625" customWidth="1"/>
    <col min="14592" max="14592" width="5.88671875" customWidth="1"/>
    <col min="14593" max="14593" width="20.5546875" customWidth="1"/>
    <col min="14594" max="14594" width="8.88671875" customWidth="1"/>
    <col min="14595" max="14595" width="7.5546875" customWidth="1"/>
    <col min="14596" max="14596" width="5.44140625" customWidth="1"/>
    <col min="14598" max="14599" width="8" customWidth="1"/>
    <col min="14600" max="14600" width="8.21875" customWidth="1"/>
    <col min="14601" max="14601" width="5.6640625" customWidth="1"/>
    <col min="14848" max="14848" width="5.88671875" customWidth="1"/>
    <col min="14849" max="14849" width="20.5546875" customWidth="1"/>
    <col min="14850" max="14850" width="8.88671875" customWidth="1"/>
    <col min="14851" max="14851" width="7.5546875" customWidth="1"/>
    <col min="14852" max="14852" width="5.44140625" customWidth="1"/>
    <col min="14854" max="14855" width="8" customWidth="1"/>
    <col min="14856" max="14856" width="8.21875" customWidth="1"/>
    <col min="14857" max="14857" width="5.6640625" customWidth="1"/>
    <col min="15104" max="15104" width="5.88671875" customWidth="1"/>
    <col min="15105" max="15105" width="20.5546875" customWidth="1"/>
    <col min="15106" max="15106" width="8.88671875" customWidth="1"/>
    <col min="15107" max="15107" width="7.5546875" customWidth="1"/>
    <col min="15108" max="15108" width="5.44140625" customWidth="1"/>
    <col min="15110" max="15111" width="8" customWidth="1"/>
    <col min="15112" max="15112" width="8.21875" customWidth="1"/>
    <col min="15113" max="15113" width="5.6640625" customWidth="1"/>
    <col min="15360" max="15360" width="5.88671875" customWidth="1"/>
    <col min="15361" max="15361" width="20.5546875" customWidth="1"/>
    <col min="15362" max="15362" width="8.88671875" customWidth="1"/>
    <col min="15363" max="15363" width="7.5546875" customWidth="1"/>
    <col min="15364" max="15364" width="5.44140625" customWidth="1"/>
    <col min="15366" max="15367" width="8" customWidth="1"/>
    <col min="15368" max="15368" width="8.21875" customWidth="1"/>
    <col min="15369" max="15369" width="5.6640625" customWidth="1"/>
    <col min="15616" max="15616" width="5.88671875" customWidth="1"/>
    <col min="15617" max="15617" width="20.5546875" customWidth="1"/>
    <col min="15618" max="15618" width="8.88671875" customWidth="1"/>
    <col min="15619" max="15619" width="7.5546875" customWidth="1"/>
    <col min="15620" max="15620" width="5.44140625" customWidth="1"/>
    <col min="15622" max="15623" width="8" customWidth="1"/>
    <col min="15624" max="15624" width="8.21875" customWidth="1"/>
    <col min="15625" max="15625" width="5.6640625" customWidth="1"/>
    <col min="15872" max="15872" width="5.88671875" customWidth="1"/>
    <col min="15873" max="15873" width="20.5546875" customWidth="1"/>
    <col min="15874" max="15874" width="8.88671875" customWidth="1"/>
    <col min="15875" max="15875" width="7.5546875" customWidth="1"/>
    <col min="15876" max="15876" width="5.44140625" customWidth="1"/>
    <col min="15878" max="15879" width="8" customWidth="1"/>
    <col min="15880" max="15880" width="8.21875" customWidth="1"/>
    <col min="15881" max="15881" width="5.6640625" customWidth="1"/>
    <col min="16128" max="16128" width="5.88671875" customWidth="1"/>
    <col min="16129" max="16129" width="20.5546875" customWidth="1"/>
    <col min="16130" max="16130" width="8.88671875" customWidth="1"/>
    <col min="16131" max="16131" width="7.5546875" customWidth="1"/>
    <col min="16132" max="16132" width="5.44140625" customWidth="1"/>
    <col min="16134" max="16135" width="8" customWidth="1"/>
    <col min="16136" max="16136" width="8.21875" customWidth="1"/>
    <col min="16137" max="16137" width="5.6640625" customWidth="1"/>
  </cols>
  <sheetData>
    <row r="1" spans="1:9" ht="36.75" customHeight="1" thickBot="1" x14ac:dyDescent="0.2">
      <c r="A1" s="100" t="s">
        <v>79</v>
      </c>
      <c r="B1" s="100"/>
      <c r="C1" s="100"/>
      <c r="D1" s="100"/>
      <c r="E1" s="100"/>
      <c r="F1" s="100"/>
      <c r="G1" s="100"/>
      <c r="H1" s="100"/>
      <c r="I1" s="100"/>
    </row>
    <row r="2" spans="1:9" ht="26.25" customHeight="1" x14ac:dyDescent="0.15">
      <c r="A2" s="85" t="s">
        <v>2</v>
      </c>
      <c r="B2" s="86"/>
      <c r="C2" s="89" t="s">
        <v>34</v>
      </c>
      <c r="D2" s="18" t="s">
        <v>3</v>
      </c>
      <c r="E2" s="86" t="s">
        <v>4</v>
      </c>
      <c r="F2" s="86"/>
      <c r="G2" s="86"/>
      <c r="H2" s="86"/>
      <c r="I2" s="98" t="s">
        <v>1</v>
      </c>
    </row>
    <row r="3" spans="1:9" ht="26.25" customHeight="1" x14ac:dyDescent="0.15">
      <c r="A3" s="87"/>
      <c r="B3" s="88"/>
      <c r="C3" s="90"/>
      <c r="D3" s="17" t="s">
        <v>5</v>
      </c>
      <c r="E3" s="17" t="s">
        <v>0</v>
      </c>
      <c r="F3" s="17" t="s">
        <v>6</v>
      </c>
      <c r="G3" s="17" t="s">
        <v>7</v>
      </c>
      <c r="H3" s="17" t="s">
        <v>8</v>
      </c>
      <c r="I3" s="99"/>
    </row>
    <row r="4" spans="1:9" ht="26.1" customHeight="1" x14ac:dyDescent="0.15">
      <c r="A4" s="87" t="s">
        <v>9</v>
      </c>
      <c r="B4" s="88"/>
      <c r="C4" s="19">
        <v>500</v>
      </c>
      <c r="D4" s="20">
        <f>SUM(D5:D27)</f>
        <v>0</v>
      </c>
      <c r="E4" s="30">
        <f>SUM(E5:E27)</f>
        <v>0</v>
      </c>
      <c r="F4" s="30">
        <f t="shared" ref="F4:H4" si="0">SUM(F5:F27)</f>
        <v>0</v>
      </c>
      <c r="G4" s="30">
        <f t="shared" si="0"/>
        <v>0</v>
      </c>
      <c r="H4" s="30">
        <f t="shared" si="0"/>
        <v>0</v>
      </c>
      <c r="I4" s="21"/>
    </row>
    <row r="5" spans="1:9" s="3" customFormat="1" ht="24" customHeight="1" x14ac:dyDescent="0.15">
      <c r="A5" s="68" t="s">
        <v>50</v>
      </c>
      <c r="B5" s="4" t="s">
        <v>33</v>
      </c>
      <c r="C5" s="5"/>
      <c r="D5" s="5"/>
      <c r="E5" s="25">
        <f>SUM(F5:H5)</f>
        <v>0</v>
      </c>
      <c r="F5" s="25">
        <f>500*D5*0.15</f>
        <v>0</v>
      </c>
      <c r="G5" s="25">
        <f>500*D5*0.35</f>
        <v>0</v>
      </c>
      <c r="H5" s="25">
        <f>500*D5*0.5</f>
        <v>0</v>
      </c>
      <c r="I5" s="6" t="s">
        <v>53</v>
      </c>
    </row>
    <row r="6" spans="1:9" s="3" customFormat="1" ht="24" customHeight="1" x14ac:dyDescent="0.15">
      <c r="A6" s="68"/>
      <c r="B6" s="4" t="s">
        <v>10</v>
      </c>
      <c r="C6" s="5"/>
      <c r="D6" s="5"/>
      <c r="E6" s="25">
        <f t="shared" ref="E6:E26" si="1">SUM(F6:H6)</f>
        <v>0</v>
      </c>
      <c r="F6" s="25">
        <f t="shared" ref="F6:F26" si="2">500*D6*0.15</f>
        <v>0</v>
      </c>
      <c r="G6" s="25">
        <f t="shared" ref="G6:G26" si="3">500*D6*0.35</f>
        <v>0</v>
      </c>
      <c r="H6" s="25">
        <f t="shared" ref="H6:H26" si="4">500*D6*0.5</f>
        <v>0</v>
      </c>
      <c r="I6" s="6"/>
    </row>
    <row r="7" spans="1:9" s="3" customFormat="1" ht="24" customHeight="1" x14ac:dyDescent="0.15">
      <c r="A7" s="68"/>
      <c r="B7" s="4" t="s">
        <v>11</v>
      </c>
      <c r="C7" s="5"/>
      <c r="D7" s="5"/>
      <c r="E7" s="25">
        <f t="shared" si="1"/>
        <v>0</v>
      </c>
      <c r="F7" s="25">
        <f t="shared" si="2"/>
        <v>0</v>
      </c>
      <c r="G7" s="25">
        <f t="shared" si="3"/>
        <v>0</v>
      </c>
      <c r="H7" s="25">
        <f t="shared" si="4"/>
        <v>0</v>
      </c>
      <c r="I7" s="6"/>
    </row>
    <row r="8" spans="1:9" s="3" customFormat="1" ht="24" customHeight="1" x14ac:dyDescent="0.15">
      <c r="A8" s="68"/>
      <c r="B8" s="4" t="s">
        <v>12</v>
      </c>
      <c r="C8" s="5"/>
      <c r="D8" s="5"/>
      <c r="E8" s="25">
        <f t="shared" si="1"/>
        <v>0</v>
      </c>
      <c r="F8" s="25">
        <f t="shared" si="2"/>
        <v>0</v>
      </c>
      <c r="G8" s="25">
        <f t="shared" si="3"/>
        <v>0</v>
      </c>
      <c r="H8" s="25">
        <f t="shared" si="4"/>
        <v>0</v>
      </c>
      <c r="I8" s="6"/>
    </row>
    <row r="9" spans="1:9" s="3" customFormat="1" ht="24" customHeight="1" x14ac:dyDescent="0.15">
      <c r="A9" s="68"/>
      <c r="B9" s="4" t="s">
        <v>13</v>
      </c>
      <c r="C9" s="5"/>
      <c r="D9" s="5"/>
      <c r="E9" s="25">
        <f t="shared" si="1"/>
        <v>0</v>
      </c>
      <c r="F9" s="25">
        <f t="shared" si="2"/>
        <v>0</v>
      </c>
      <c r="G9" s="25">
        <f t="shared" si="3"/>
        <v>0</v>
      </c>
      <c r="H9" s="25">
        <f t="shared" si="4"/>
        <v>0</v>
      </c>
      <c r="I9" s="6"/>
    </row>
    <row r="10" spans="1:9" s="3" customFormat="1" ht="24" customHeight="1" x14ac:dyDescent="0.15">
      <c r="A10" s="68"/>
      <c r="B10" s="4" t="s">
        <v>14</v>
      </c>
      <c r="C10" s="5"/>
      <c r="D10" s="5"/>
      <c r="E10" s="25">
        <f t="shared" si="1"/>
        <v>0</v>
      </c>
      <c r="F10" s="25">
        <f t="shared" si="2"/>
        <v>0</v>
      </c>
      <c r="G10" s="25">
        <f t="shared" si="3"/>
        <v>0</v>
      </c>
      <c r="H10" s="25">
        <f t="shared" si="4"/>
        <v>0</v>
      </c>
      <c r="I10" s="6"/>
    </row>
    <row r="11" spans="1:9" s="3" customFormat="1" ht="24" customHeight="1" x14ac:dyDescent="0.15">
      <c r="A11" s="68"/>
      <c r="B11" s="4" t="s">
        <v>15</v>
      </c>
      <c r="C11" s="5"/>
      <c r="D11" s="5"/>
      <c r="E11" s="25">
        <f t="shared" si="1"/>
        <v>0</v>
      </c>
      <c r="F11" s="25">
        <f t="shared" si="2"/>
        <v>0</v>
      </c>
      <c r="G11" s="25">
        <f t="shared" si="3"/>
        <v>0</v>
      </c>
      <c r="H11" s="25">
        <f t="shared" si="4"/>
        <v>0</v>
      </c>
      <c r="I11" s="6"/>
    </row>
    <row r="12" spans="1:9" s="3" customFormat="1" ht="24" customHeight="1" x14ac:dyDescent="0.15">
      <c r="A12" s="68"/>
      <c r="B12" s="4" t="s">
        <v>16</v>
      </c>
      <c r="C12" s="5"/>
      <c r="D12" s="5"/>
      <c r="E12" s="25">
        <f t="shared" si="1"/>
        <v>0</v>
      </c>
      <c r="F12" s="25">
        <f t="shared" si="2"/>
        <v>0</v>
      </c>
      <c r="G12" s="25">
        <f t="shared" si="3"/>
        <v>0</v>
      </c>
      <c r="H12" s="25">
        <f t="shared" si="4"/>
        <v>0</v>
      </c>
      <c r="I12" s="6"/>
    </row>
    <row r="13" spans="1:9" s="3" customFormat="1" ht="24" customHeight="1" x14ac:dyDescent="0.15">
      <c r="A13" s="68"/>
      <c r="B13" s="4" t="s">
        <v>17</v>
      </c>
      <c r="C13" s="5"/>
      <c r="D13" s="5"/>
      <c r="E13" s="25">
        <f t="shared" si="1"/>
        <v>0</v>
      </c>
      <c r="F13" s="25">
        <f t="shared" si="2"/>
        <v>0</v>
      </c>
      <c r="G13" s="25">
        <f t="shared" si="3"/>
        <v>0</v>
      </c>
      <c r="H13" s="25">
        <f t="shared" si="4"/>
        <v>0</v>
      </c>
      <c r="I13" s="6"/>
    </row>
    <row r="14" spans="1:9" s="3" customFormat="1" ht="24" customHeight="1" x14ac:dyDescent="0.15">
      <c r="A14" s="68"/>
      <c r="B14" s="4" t="s">
        <v>18</v>
      </c>
      <c r="C14" s="5"/>
      <c r="D14" s="5"/>
      <c r="E14" s="25">
        <f t="shared" si="1"/>
        <v>0</v>
      </c>
      <c r="F14" s="25">
        <f t="shared" si="2"/>
        <v>0</v>
      </c>
      <c r="G14" s="25">
        <f t="shared" si="3"/>
        <v>0</v>
      </c>
      <c r="H14" s="25">
        <f t="shared" si="4"/>
        <v>0</v>
      </c>
      <c r="I14" s="6"/>
    </row>
    <row r="15" spans="1:9" s="3" customFormat="1" ht="24" customHeight="1" x14ac:dyDescent="0.15">
      <c r="A15" s="68"/>
      <c r="B15" s="4" t="s">
        <v>19</v>
      </c>
      <c r="C15" s="5"/>
      <c r="D15" s="5"/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6"/>
    </row>
    <row r="16" spans="1:9" s="3" customFormat="1" ht="24" customHeight="1" x14ac:dyDescent="0.15">
      <c r="A16" s="68"/>
      <c r="B16" s="4" t="s">
        <v>20</v>
      </c>
      <c r="C16" s="5"/>
      <c r="D16" s="5"/>
      <c r="E16" s="25">
        <f t="shared" ref="E16" si="5">SUM(F16:H16)</f>
        <v>0</v>
      </c>
      <c r="F16" s="25">
        <f t="shared" ref="F16" si="6">500*D16*0.15</f>
        <v>0</v>
      </c>
      <c r="G16" s="25">
        <f t="shared" ref="G16" si="7">500*D16*0.35</f>
        <v>0</v>
      </c>
      <c r="H16" s="25">
        <f t="shared" ref="H16" si="8">500*D16*0.5</f>
        <v>0</v>
      </c>
      <c r="I16" s="6"/>
    </row>
    <row r="17" spans="1:9" s="3" customFormat="1" ht="24" customHeight="1" x14ac:dyDescent="0.15">
      <c r="A17" s="68"/>
      <c r="B17" s="4" t="s">
        <v>21</v>
      </c>
      <c r="C17" s="5"/>
      <c r="D17" s="5"/>
      <c r="E17" s="25">
        <f t="shared" si="1"/>
        <v>0</v>
      </c>
      <c r="F17" s="25">
        <f t="shared" si="2"/>
        <v>0</v>
      </c>
      <c r="G17" s="25">
        <f t="shared" si="3"/>
        <v>0</v>
      </c>
      <c r="H17" s="25">
        <f t="shared" si="4"/>
        <v>0</v>
      </c>
      <c r="I17" s="6"/>
    </row>
    <row r="18" spans="1:9" s="3" customFormat="1" ht="24" customHeight="1" x14ac:dyDescent="0.15">
      <c r="A18" s="68"/>
      <c r="B18" s="4" t="s">
        <v>22</v>
      </c>
      <c r="C18" s="5"/>
      <c r="D18" s="5"/>
      <c r="E18" s="25">
        <f t="shared" si="1"/>
        <v>0</v>
      </c>
      <c r="F18" s="25">
        <f t="shared" si="2"/>
        <v>0</v>
      </c>
      <c r="G18" s="25">
        <f t="shared" si="3"/>
        <v>0</v>
      </c>
      <c r="H18" s="25">
        <f t="shared" si="4"/>
        <v>0</v>
      </c>
      <c r="I18" s="6"/>
    </row>
    <row r="19" spans="1:9" s="3" customFormat="1" ht="24" customHeight="1" x14ac:dyDescent="0.15">
      <c r="A19" s="68"/>
      <c r="B19" s="4" t="s">
        <v>23</v>
      </c>
      <c r="C19" s="5"/>
      <c r="D19" s="5"/>
      <c r="E19" s="25">
        <f t="shared" si="1"/>
        <v>0</v>
      </c>
      <c r="F19" s="25">
        <f t="shared" si="2"/>
        <v>0</v>
      </c>
      <c r="G19" s="25">
        <f t="shared" si="3"/>
        <v>0</v>
      </c>
      <c r="H19" s="25">
        <f t="shared" si="4"/>
        <v>0</v>
      </c>
      <c r="I19" s="6"/>
    </row>
    <row r="20" spans="1:9" s="3" customFormat="1" ht="24" customHeight="1" x14ac:dyDescent="0.15">
      <c r="A20" s="68"/>
      <c r="B20" s="4" t="s">
        <v>24</v>
      </c>
      <c r="C20" s="5"/>
      <c r="D20" s="5"/>
      <c r="E20" s="25">
        <f t="shared" si="1"/>
        <v>0</v>
      </c>
      <c r="F20" s="25">
        <f t="shared" si="2"/>
        <v>0</v>
      </c>
      <c r="G20" s="25">
        <f t="shared" si="3"/>
        <v>0</v>
      </c>
      <c r="H20" s="25">
        <f t="shared" si="4"/>
        <v>0</v>
      </c>
      <c r="I20" s="6"/>
    </row>
    <row r="21" spans="1:9" s="3" customFormat="1" ht="24" customHeight="1" x14ac:dyDescent="0.15">
      <c r="A21" s="68"/>
      <c r="B21" s="4" t="s">
        <v>25</v>
      </c>
      <c r="C21" s="5"/>
      <c r="D21" s="5"/>
      <c r="E21" s="25">
        <f t="shared" si="1"/>
        <v>0</v>
      </c>
      <c r="F21" s="25">
        <f t="shared" si="2"/>
        <v>0</v>
      </c>
      <c r="G21" s="25">
        <f t="shared" si="3"/>
        <v>0</v>
      </c>
      <c r="H21" s="25">
        <f t="shared" si="4"/>
        <v>0</v>
      </c>
      <c r="I21" s="6"/>
    </row>
    <row r="22" spans="1:9" s="3" customFormat="1" ht="24" customHeight="1" x14ac:dyDescent="0.15">
      <c r="A22" s="68"/>
      <c r="B22" s="4" t="s">
        <v>26</v>
      </c>
      <c r="C22" s="5"/>
      <c r="D22" s="5"/>
      <c r="E22" s="25">
        <f t="shared" si="1"/>
        <v>0</v>
      </c>
      <c r="F22" s="25">
        <f t="shared" si="2"/>
        <v>0</v>
      </c>
      <c r="G22" s="25">
        <f t="shared" si="3"/>
        <v>0</v>
      </c>
      <c r="H22" s="25">
        <f t="shared" si="4"/>
        <v>0</v>
      </c>
      <c r="I22" s="6"/>
    </row>
    <row r="23" spans="1:9" s="2" customFormat="1" ht="24" customHeight="1" x14ac:dyDescent="0.15">
      <c r="A23" s="68"/>
      <c r="B23" s="4" t="s">
        <v>27</v>
      </c>
      <c r="C23" s="5"/>
      <c r="D23" s="5"/>
      <c r="E23" s="25">
        <f t="shared" si="1"/>
        <v>0</v>
      </c>
      <c r="F23" s="25">
        <f t="shared" si="2"/>
        <v>0</v>
      </c>
      <c r="G23" s="25">
        <f t="shared" si="3"/>
        <v>0</v>
      </c>
      <c r="H23" s="25">
        <f t="shared" si="4"/>
        <v>0</v>
      </c>
      <c r="I23" s="6"/>
    </row>
    <row r="24" spans="1:9" s="2" customFormat="1" ht="24" customHeight="1" x14ac:dyDescent="0.15">
      <c r="A24" s="68"/>
      <c r="B24" s="4" t="s">
        <v>28</v>
      </c>
      <c r="C24" s="5"/>
      <c r="D24" s="5"/>
      <c r="E24" s="25">
        <f t="shared" si="1"/>
        <v>0</v>
      </c>
      <c r="F24" s="25">
        <f t="shared" si="2"/>
        <v>0</v>
      </c>
      <c r="G24" s="25">
        <f t="shared" si="3"/>
        <v>0</v>
      </c>
      <c r="H24" s="25">
        <f t="shared" si="4"/>
        <v>0</v>
      </c>
      <c r="I24" s="6"/>
    </row>
    <row r="25" spans="1:9" s="2" customFormat="1" ht="24" customHeight="1" x14ac:dyDescent="0.15">
      <c r="A25" s="68"/>
      <c r="B25" s="4" t="s">
        <v>29</v>
      </c>
      <c r="C25" s="5"/>
      <c r="D25" s="5"/>
      <c r="E25" s="25">
        <f t="shared" si="1"/>
        <v>0</v>
      </c>
      <c r="F25" s="25">
        <f t="shared" si="2"/>
        <v>0</v>
      </c>
      <c r="G25" s="25">
        <f t="shared" si="3"/>
        <v>0</v>
      </c>
      <c r="H25" s="25">
        <f t="shared" si="4"/>
        <v>0</v>
      </c>
      <c r="I25" s="6"/>
    </row>
    <row r="26" spans="1:9" ht="24" customHeight="1" x14ac:dyDescent="0.15">
      <c r="A26" s="68"/>
      <c r="B26" s="4" t="s">
        <v>30</v>
      </c>
      <c r="C26" s="5"/>
      <c r="D26" s="5"/>
      <c r="E26" s="25">
        <f t="shared" si="1"/>
        <v>0</v>
      </c>
      <c r="F26" s="25">
        <f t="shared" si="2"/>
        <v>0</v>
      </c>
      <c r="G26" s="25">
        <f t="shared" si="3"/>
        <v>0</v>
      </c>
      <c r="H26" s="25">
        <f t="shared" si="4"/>
        <v>0</v>
      </c>
      <c r="I26" s="6"/>
    </row>
    <row r="27" spans="1:9" ht="24" customHeight="1" thickBot="1" x14ac:dyDescent="0.2">
      <c r="A27" s="69"/>
      <c r="B27" s="7" t="s">
        <v>31</v>
      </c>
      <c r="C27" s="8"/>
      <c r="D27" s="8"/>
      <c r="E27" s="26"/>
      <c r="F27" s="26"/>
      <c r="G27" s="26"/>
      <c r="H27" s="26"/>
      <c r="I27" s="9"/>
    </row>
    <row r="28" spans="1:9" ht="27" customHeight="1" x14ac:dyDescent="0.15">
      <c r="A28" s="70" t="s">
        <v>54</v>
      </c>
      <c r="B28" s="70"/>
      <c r="C28" s="70"/>
      <c r="D28" s="70"/>
      <c r="E28" s="70"/>
      <c r="F28" s="70"/>
      <c r="G28" s="70"/>
      <c r="H28" s="70"/>
      <c r="I28" s="70"/>
    </row>
    <row r="40" spans="2:10" ht="4.5" customHeight="1" x14ac:dyDescent="0.15"/>
    <row r="41" spans="2:10" s="1" customFormat="1" ht="27" customHeight="1" x14ac:dyDescent="0.15">
      <c r="B41"/>
      <c r="C41"/>
      <c r="D41"/>
      <c r="E41"/>
      <c r="F41"/>
      <c r="G41"/>
      <c r="H41"/>
      <c r="I41"/>
      <c r="J41"/>
    </row>
  </sheetData>
  <mergeCells count="8">
    <mergeCell ref="A5:A27"/>
    <mergeCell ref="A28:I28"/>
    <mergeCell ref="A1:I1"/>
    <mergeCell ref="A2:B3"/>
    <mergeCell ref="C2:C3"/>
    <mergeCell ref="E2:H2"/>
    <mergeCell ref="I2:I3"/>
    <mergeCell ref="A4:B4"/>
  </mergeCells>
  <phoneticPr fontId="1" type="noConversion"/>
  <pageMargins left="0.14000000000000001" right="0.17" top="1" bottom="0.67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1</vt:i4>
      </vt:variant>
    </vt:vector>
  </HeadingPairs>
  <TitlesOfParts>
    <vt:vector size="14" baseType="lpstr">
      <vt:lpstr>사업내용</vt:lpstr>
      <vt:lpstr>농어가도우미지원</vt:lpstr>
      <vt:lpstr>여성농업인센터운영</vt:lpstr>
      <vt:lpstr>농촌보육정보센터</vt:lpstr>
      <vt:lpstr>농어촌지역사랑의공부방</vt:lpstr>
      <vt:lpstr>농어업인자녀학자금지원</vt:lpstr>
      <vt:lpstr>농촌마을공동급식시설지원</vt:lpstr>
      <vt:lpstr>여성농어업인행복바우처지원</vt:lpstr>
      <vt:lpstr>여성농업인편의장비지원</vt:lpstr>
      <vt:lpstr>결혼이민지소득증진지원</vt:lpstr>
      <vt:lpstr>귀농인정착지원</vt:lpstr>
      <vt:lpstr>가업승계농</vt:lpstr>
      <vt:lpstr>농업인정보지보급지원</vt:lpstr>
      <vt:lpstr>사업내용!Print_Titles</vt:lpstr>
    </vt:vector>
  </TitlesOfParts>
  <Company>Fruit &amp; Flower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산업팀3</cp:lastModifiedBy>
  <cp:lastPrinted>2023-07-19T05:06:33Z</cp:lastPrinted>
  <dcterms:created xsi:type="dcterms:W3CDTF">2010-06-29T00:39:20Z</dcterms:created>
  <dcterms:modified xsi:type="dcterms:W3CDTF">2023-07-24T00:13:22Z</dcterms:modified>
</cp:coreProperties>
</file>